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117" documentId="13_ncr:1_{972A3F02-4427-4A10-B6AC-22F81E0E8797}" xr6:coauthVersionLast="46" xr6:coauthVersionMax="46" xr10:uidLastSave="{3CFD5B3B-8C12-43A7-884B-E0590F0AB862}"/>
  <bookViews>
    <workbookView xWindow="30612" yWindow="-108" windowWidth="30936" windowHeight="16896" xr2:uid="{5B9B50E9-2D8A-486B-9402-A1BD11DBAD1B}"/>
  </bookViews>
  <sheets>
    <sheet name="2_Katalog_jcwp_LW" sheetId="1" r:id="rId1"/>
  </sheets>
  <definedNames>
    <definedName name="_xlnm._FilterDatabase" localSheetId="0" hidden="1">'2_Katalog_jcwp_LW'!$A$7:$EA$31</definedName>
    <definedName name="_Toc40686261" localSheetId="0">'2_Katalog_jcwp_LW'!#REF!</definedName>
    <definedName name="_xlnm.Print_Area" localSheetId="0">'2_Katalog_jcwp_LW'!$A$1:$EA$31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L29" i="1" l="1"/>
  <c r="DV29" i="1" s="1"/>
  <c r="DG29" i="1"/>
  <c r="DF29" i="1"/>
  <c r="DE29" i="1"/>
  <c r="CV29" i="1"/>
  <c r="CW29" i="1" s="1"/>
  <c r="DU29" i="1" s="1"/>
  <c r="CO29" i="1"/>
  <c r="BL29" i="1"/>
  <c r="BM29" i="1" s="1"/>
  <c r="BE29" i="1"/>
  <c r="DL28" i="1"/>
  <c r="DV28" i="1" s="1"/>
  <c r="DG28" i="1"/>
  <c r="DF28" i="1"/>
  <c r="DE28" i="1"/>
  <c r="CV28" i="1"/>
  <c r="CW28" i="1" s="1"/>
  <c r="DU28" i="1" s="1"/>
  <c r="CO28" i="1"/>
  <c r="BL28" i="1"/>
  <c r="BM28" i="1" s="1"/>
  <c r="BE28" i="1"/>
  <c r="DL27" i="1"/>
  <c r="DV27" i="1" s="1"/>
  <c r="DG27" i="1"/>
  <c r="DF27" i="1"/>
  <c r="DE27" i="1"/>
  <c r="CV27" i="1"/>
  <c r="CW27" i="1" s="1"/>
  <c r="DU27" i="1" s="1"/>
  <c r="CO27" i="1"/>
  <c r="BL27" i="1"/>
  <c r="BM27" i="1" s="1"/>
  <c r="BE27" i="1"/>
  <c r="DL25" i="1"/>
  <c r="DV25" i="1" s="1"/>
  <c r="DG25" i="1"/>
  <c r="DF25" i="1"/>
  <c r="DE25" i="1"/>
  <c r="CV25" i="1"/>
  <c r="CW25" i="1" s="1"/>
  <c r="DU25" i="1" s="1"/>
  <c r="CO25" i="1"/>
  <c r="BL25" i="1"/>
  <c r="BE25" i="1"/>
  <c r="DL24" i="1"/>
  <c r="DV24" i="1" s="1"/>
  <c r="DG24" i="1"/>
  <c r="DF24" i="1"/>
  <c r="DE24" i="1"/>
  <c r="CV24" i="1"/>
  <c r="CW24" i="1" s="1"/>
  <c r="DU24" i="1" s="1"/>
  <c r="CO24" i="1"/>
  <c r="BL24" i="1"/>
  <c r="BM24" i="1" s="1"/>
  <c r="BE24" i="1"/>
  <c r="DL23" i="1"/>
  <c r="DV23" i="1" s="1"/>
  <c r="DG23" i="1"/>
  <c r="DF23" i="1"/>
  <c r="DE23" i="1"/>
  <c r="CV23" i="1"/>
  <c r="CO23" i="1"/>
  <c r="BL23" i="1"/>
  <c r="BM23" i="1" s="1"/>
  <c r="BE23" i="1"/>
  <c r="BF23" i="1" s="1"/>
  <c r="DL22" i="1"/>
  <c r="DV22" i="1" s="1"/>
  <c r="DG22" i="1"/>
  <c r="DF22" i="1"/>
  <c r="DE22" i="1"/>
  <c r="CV22" i="1"/>
  <c r="CW22" i="1" s="1"/>
  <c r="DU22" i="1" s="1"/>
  <c r="CO22" i="1"/>
  <c r="BL22" i="1"/>
  <c r="BE22" i="1"/>
  <c r="BF22" i="1" s="1"/>
  <c r="DL18" i="1"/>
  <c r="DV18" i="1" s="1"/>
  <c r="DG18" i="1"/>
  <c r="DF18" i="1"/>
  <c r="DE18" i="1"/>
  <c r="CV18" i="1"/>
  <c r="CW18" i="1" s="1"/>
  <c r="DU18" i="1" s="1"/>
  <c r="CO18" i="1"/>
  <c r="BL18" i="1"/>
  <c r="BM18" i="1" s="1"/>
  <c r="BE18" i="1"/>
  <c r="DL17" i="1"/>
  <c r="DV17" i="1" s="1"/>
  <c r="DG17" i="1"/>
  <c r="DF17" i="1"/>
  <c r="DE17" i="1"/>
  <c r="CV17" i="1"/>
  <c r="CW17" i="1" s="1"/>
  <c r="DU17" i="1" s="1"/>
  <c r="CO17" i="1"/>
  <c r="BL17" i="1"/>
  <c r="BM17" i="1" s="1"/>
  <c r="BE17" i="1"/>
  <c r="DL14" i="1"/>
  <c r="DV14" i="1" s="1"/>
  <c r="DG14" i="1"/>
  <c r="DF14" i="1"/>
  <c r="DE14" i="1"/>
  <c r="CV14" i="1"/>
  <c r="CW14" i="1" s="1"/>
  <c r="DU14" i="1" s="1"/>
  <c r="CO14" i="1"/>
  <c r="BL14" i="1"/>
  <c r="BM14" i="1" s="1"/>
  <c r="BE14" i="1"/>
  <c r="BF14" i="1" s="1"/>
  <c r="DL12" i="1"/>
  <c r="DV12" i="1" s="1"/>
  <c r="DG12" i="1"/>
  <c r="DF12" i="1"/>
  <c r="DE12" i="1"/>
  <c r="CV12" i="1"/>
  <c r="CW12" i="1" s="1"/>
  <c r="DU12" i="1" s="1"/>
  <c r="CO12" i="1"/>
  <c r="BL12" i="1"/>
  <c r="BE12" i="1"/>
  <c r="BF12" i="1" s="1"/>
  <c r="DL11" i="1"/>
  <c r="DV11" i="1" s="1"/>
  <c r="DG11" i="1"/>
  <c r="DF11" i="1"/>
  <c r="DE11" i="1"/>
  <c r="CV11" i="1"/>
  <c r="CW11" i="1" s="1"/>
  <c r="DU11" i="1" s="1"/>
  <c r="CO11" i="1"/>
  <c r="BL11" i="1"/>
  <c r="BM11" i="1" s="1"/>
  <c r="BE11" i="1"/>
  <c r="DL10" i="1"/>
  <c r="DV10" i="1" s="1"/>
  <c r="DG10" i="1"/>
  <c r="DF10" i="1"/>
  <c r="DE10" i="1"/>
  <c r="CV10" i="1"/>
  <c r="CW10" i="1" s="1"/>
  <c r="DU10" i="1" s="1"/>
  <c r="CO10" i="1"/>
  <c r="BL10" i="1"/>
  <c r="BM10" i="1" s="1"/>
  <c r="BE10" i="1"/>
  <c r="DL8" i="1"/>
  <c r="DV8" i="1" s="1"/>
  <c r="DG8" i="1"/>
  <c r="DF8" i="1"/>
  <c r="DE8" i="1"/>
  <c r="CV8" i="1"/>
  <c r="CW8" i="1" s="1"/>
  <c r="DU8" i="1" s="1"/>
  <c r="BL8" i="1"/>
  <c r="BM8" i="1" s="1"/>
  <c r="BE8" i="1"/>
  <c r="DY18" i="1" l="1"/>
  <c r="DY24" i="1"/>
  <c r="DJ25" i="1"/>
  <c r="DH17" i="1"/>
  <c r="DI25" i="1"/>
  <c r="DY23" i="1"/>
  <c r="DI10" i="1"/>
  <c r="DH23" i="1"/>
  <c r="BF25" i="1"/>
  <c r="DH8" i="1"/>
  <c r="DJ17" i="1"/>
  <c r="BF17" i="1"/>
  <c r="DJ10" i="1"/>
  <c r="BF10" i="1"/>
  <c r="DH11" i="1"/>
  <c r="DH12" i="1"/>
  <c r="DH22" i="1"/>
  <c r="DI24" i="1"/>
  <c r="DJ24" i="1"/>
  <c r="DH14" i="1"/>
  <c r="DH27" i="1"/>
  <c r="DH18" i="1"/>
  <c r="DI23" i="1"/>
  <c r="DH24" i="1"/>
  <c r="CW23" i="1"/>
  <c r="DU23" i="1" s="1"/>
  <c r="DJ23" i="1"/>
  <c r="DY11" i="1"/>
  <c r="DJ11" i="1"/>
  <c r="DI11" i="1"/>
  <c r="BM22" i="1"/>
  <c r="DI22" i="1"/>
  <c r="DJ22" i="1"/>
  <c r="DY22" i="1"/>
  <c r="DI27" i="1"/>
  <c r="DJ27" i="1"/>
  <c r="BF27" i="1"/>
  <c r="BF11" i="1"/>
  <c r="BF18" i="1"/>
  <c r="DI18" i="1"/>
  <c r="DJ18" i="1"/>
  <c r="BM25" i="1"/>
  <c r="DY25" i="1"/>
  <c r="DH10" i="1"/>
  <c r="DH29" i="1"/>
  <c r="BF24" i="1"/>
  <c r="DH25" i="1"/>
  <c r="DI8" i="1"/>
  <c r="DY10" i="1"/>
  <c r="DH28" i="1"/>
  <c r="DK28" i="1" s="1"/>
  <c r="DT28" i="1" s="1"/>
  <c r="DW28" i="1" s="1"/>
  <c r="DY17" i="1"/>
  <c r="DJ14" i="1"/>
  <c r="DY14" i="1"/>
  <c r="DI14" i="1"/>
  <c r="DY8" i="1"/>
  <c r="BF8" i="1"/>
  <c r="DJ8" i="1"/>
  <c r="BF28" i="1"/>
  <c r="DJ28" i="1"/>
  <c r="DI28" i="1"/>
  <c r="DY28" i="1"/>
  <c r="DI12" i="1"/>
  <c r="BM12" i="1"/>
  <c r="DY12" i="1"/>
  <c r="DJ12" i="1"/>
  <c r="DI17" i="1"/>
  <c r="DI29" i="1"/>
  <c r="DY29" i="1"/>
  <c r="DJ29" i="1"/>
  <c r="BF29" i="1"/>
  <c r="DK10" i="1" l="1"/>
  <c r="DT10" i="1" s="1"/>
  <c r="DW10" i="1" s="1"/>
  <c r="DK17" i="1"/>
  <c r="DT17" i="1" s="1"/>
  <c r="DW17" i="1" s="1"/>
  <c r="DK8" i="1"/>
  <c r="DT8" i="1" s="1"/>
  <c r="DW8" i="1" s="1"/>
  <c r="DK29" i="1"/>
  <c r="DT29" i="1" s="1"/>
  <c r="DW29" i="1" s="1"/>
  <c r="DK25" i="1"/>
  <c r="DT25" i="1" s="1"/>
  <c r="DW25" i="1" s="1"/>
  <c r="DK27" i="1"/>
  <c r="DT27" i="1" s="1"/>
  <c r="DW27" i="1" s="1"/>
  <c r="DK18" i="1"/>
  <c r="DT18" i="1" s="1"/>
  <c r="DW18" i="1" s="1"/>
  <c r="DK11" i="1"/>
  <c r="DT11" i="1" s="1"/>
  <c r="DW11" i="1" s="1"/>
  <c r="DK24" i="1"/>
  <c r="DT24" i="1" s="1"/>
  <c r="DW24" i="1" s="1"/>
  <c r="DK23" i="1"/>
  <c r="DT23" i="1" s="1"/>
  <c r="DW23" i="1" s="1"/>
  <c r="DK22" i="1"/>
  <c r="DT22" i="1" s="1"/>
  <c r="DW22" i="1" s="1"/>
  <c r="DK14" i="1"/>
  <c r="DT14" i="1" s="1"/>
  <c r="DW14" i="1" s="1"/>
  <c r="DK12" i="1"/>
  <c r="DT12" i="1" s="1"/>
  <c r="DW12" i="1" s="1"/>
</calcChain>
</file>

<file path=xl/sharedStrings.xml><?xml version="1.0" encoding="utf-8"?>
<sst xmlns="http://schemas.openxmlformats.org/spreadsheetml/2006/main" count="1679" uniqueCount="507">
  <si>
    <t>EIP4_Katalog działań_jcwp_LW_ver05</t>
  </si>
  <si>
    <t>Umowa nr KZGW/KZP/2020/090 z dnia 12.08.2020</t>
  </si>
  <si>
    <t>Katalog działań dla jcwp jeziornych (LW)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</si>
  <si>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</si>
  <si>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</si>
  <si>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</si>
  <si>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</si>
  <si>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</si>
  <si>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</si>
  <si>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</si>
  <si>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</si>
  <si>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</si>
  <si>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Wskaźniki uzupełniające</t>
  </si>
  <si>
    <t>Analiza efektywności kosztowej w odniesieniu do presji</t>
  </si>
  <si>
    <t>Źródła finansowania</t>
  </si>
  <si>
    <t>Fizykochemiczne</t>
  </si>
  <si>
    <t>Chemiczne</t>
  </si>
  <si>
    <t>Hydromorfologiczne</t>
  </si>
  <si>
    <t>Znaczące presje hydromorfologiczne</t>
  </si>
  <si>
    <t>Znaczące presje ilościowe</t>
  </si>
  <si>
    <t>Znaczące presje fizykochemiczne</t>
  </si>
  <si>
    <t>Znaczące presje chemiczne</t>
  </si>
  <si>
    <r>
      <t xml:space="preserve">Liczba presji
</t>
    </r>
    <r>
      <rPr>
        <i/>
        <sz val="10"/>
        <rFont val="Calibri"/>
        <family val="2"/>
        <charset val="238"/>
        <scheme val="minor"/>
      </rPr>
      <t>KOLUMNA POMOCNICZA</t>
    </r>
  </si>
  <si>
    <t>Miara skuteczności działania na stan jcwp
KOLUMNA POMOCNICZA</t>
  </si>
  <si>
    <t>Znaczące presje skumulowane</t>
  </si>
  <si>
    <r>
      <t xml:space="preserve">Miara skuteczności działania na presje skumulowane
</t>
    </r>
    <r>
      <rPr>
        <i/>
        <sz val="10"/>
        <rFont val="Calibri"/>
        <family val="2"/>
        <charset val="238"/>
        <scheme val="minor"/>
      </rPr>
      <t>KOLUMNA POMOCNICZA</t>
    </r>
  </si>
  <si>
    <t>Antropogeniczne przekształcenie przepływu</t>
  </si>
  <si>
    <t>Budowle piętrzące</t>
  </si>
  <si>
    <t>Warunki morfologiczne</t>
  </si>
  <si>
    <t>LHMS</t>
  </si>
  <si>
    <t>Bilans pobór-zrzut</t>
  </si>
  <si>
    <t>Wskażniki fizykochemiczne</t>
  </si>
  <si>
    <t>Wskaźniki chemiczne</t>
  </si>
  <si>
    <t>Wskaźniki biologiczne</t>
  </si>
  <si>
    <r>
      <t xml:space="preserve">Miara skuteczności działania na elementy biologiczne
</t>
    </r>
    <r>
      <rPr>
        <i/>
        <sz val="10"/>
        <rFont val="Calibri"/>
        <family val="2"/>
        <charset val="238"/>
        <scheme val="minor"/>
      </rPr>
      <t>KOLUMNA POMOCNICZA</t>
    </r>
  </si>
  <si>
    <t>Lp.</t>
  </si>
  <si>
    <t>Kategoria działań</t>
  </si>
  <si>
    <t>Kod IIaPGW</t>
  </si>
  <si>
    <t>Grupa działań</t>
  </si>
  <si>
    <t>Nr działania</t>
  </si>
  <si>
    <t>Nazwa działania</t>
  </si>
  <si>
    <t>Opis działania</t>
  </si>
  <si>
    <t>Zastosowanie</t>
  </si>
  <si>
    <t>Działanie 
podstawowe/ uzupełniające</t>
  </si>
  <si>
    <t>Podstawa prawna działania</t>
  </si>
  <si>
    <t>Jednostka odpowiedzialna za realizację</t>
  </si>
  <si>
    <t>Jednostka odpowiedzialna za sprawozdawczość</t>
  </si>
  <si>
    <r>
      <t xml:space="preserve">GRŚ1
</t>
    </r>
    <r>
      <rPr>
        <sz val="8"/>
        <rFont val="Calibri"/>
        <family val="2"/>
        <charset val="238"/>
        <scheme val="minor"/>
      </rPr>
      <t>Budowa lub modernizacja oczyszczalni ścieków</t>
    </r>
  </si>
  <si>
    <r>
      <t xml:space="preserve">GRŚ2 
</t>
    </r>
    <r>
      <rPr>
        <sz val="8"/>
        <rFont val="Calibri"/>
        <family val="2"/>
        <charset val="238"/>
        <scheme val="minor"/>
      </rPr>
      <t>Ograniczenie zanieczyszczenia substancjami biogennymi pochodzącego z rolnictwa</t>
    </r>
  </si>
  <si>
    <r>
      <t xml:space="preserve">GRŚ3 
</t>
    </r>
    <r>
      <rPr>
        <sz val="8"/>
        <rFont val="Calibri"/>
        <family val="2"/>
        <charset val="238"/>
        <scheme val="minor"/>
      </rPr>
      <t>Ograniczenie zanieczyszczenia pestycydami pochodzącymi z rolnictwa</t>
    </r>
  </si>
  <si>
    <r>
      <t xml:space="preserve">GRŚ4 
</t>
    </r>
    <r>
      <rPr>
        <sz val="8"/>
        <rFont val="Calibri"/>
        <family val="2"/>
        <charset val="238"/>
        <scheme val="minor"/>
      </rPr>
      <t>Rekultywacja terenów zanieczyszczonych (zanieczyszczenia historyczne w tym osady, wody podziemne, gleba)</t>
    </r>
  </si>
  <si>
    <r>
      <t xml:space="preserve">GRŚ5  
</t>
    </r>
    <r>
      <rPr>
        <sz val="8"/>
        <rFont val="Calibri"/>
        <family val="2"/>
        <charset val="238"/>
        <scheme val="minor"/>
      </rPr>
      <t>Zwiększanie ciągłości biologicznej i morfologicznej (np. tworzenie przepławek, rozbiórka starych tam)</t>
    </r>
  </si>
  <si>
    <r>
      <t xml:space="preserve">GRŚ6 
</t>
    </r>
    <r>
      <rPr>
        <sz val="8"/>
        <rFont val="Calibri"/>
        <family val="2"/>
        <charset val="238"/>
        <scheme val="minor"/>
      </rPr>
      <t>Poprawa</t>
    </r>
    <r>
      <rPr>
        <b/>
        <sz val="10"/>
        <rFont val="Calibri"/>
        <family val="2"/>
        <charset val="238"/>
        <scheme val="minor"/>
      </rPr>
      <t xml:space="preserve"> </t>
    </r>
    <r>
      <rPr>
        <sz val="8"/>
        <rFont val="Calibri"/>
        <family val="2"/>
        <charset val="238"/>
        <scheme val="minor"/>
      </rPr>
      <t>warunków hydromorfologicznych jednolitych części wód o charakterze innym niż ciągłość</t>
    </r>
  </si>
  <si>
    <r>
      <t xml:space="preserve">GRŚ7 
</t>
    </r>
    <r>
      <rPr>
        <sz val="8"/>
        <rFont val="Calibri"/>
        <family val="2"/>
        <charset val="238"/>
        <scheme val="minor"/>
      </rPr>
      <t>Usprawnienia w zakresie reżimów przepływu i/lub ustalenie przepływów środowiskowych</t>
    </r>
  </si>
  <si>
    <r>
      <t xml:space="preserve">GRŚ8 
</t>
    </r>
    <r>
      <rPr>
        <sz val="8"/>
        <rFont val="Calibri"/>
        <family val="2"/>
        <charset val="238"/>
        <scheme val="minor"/>
      </rPr>
      <t>Efektywna gospodarka wodna, środki techniczne na potrzeby nawadniania, przemysłu, energetyki i gospodarstw domowych</t>
    </r>
  </si>
  <si>
    <r>
      <t xml:space="preserve">GRŚ12
</t>
    </r>
    <r>
      <rPr>
        <sz val="8"/>
        <rFont val="Calibri"/>
        <family val="2"/>
        <charset val="238"/>
        <scheme val="minor"/>
      </rPr>
      <t>Usługi doradcze w zakresie rolnictwa</t>
    </r>
  </si>
  <si>
    <r>
      <t xml:space="preserve">GRŚ14  
</t>
    </r>
    <r>
      <rPr>
        <sz val="8"/>
        <rFont val="Calibri"/>
        <family val="2"/>
        <charset val="238"/>
        <scheme val="minor"/>
      </rPr>
      <t>Badania, rozwój bazy wiedzy w celu ograniczenia niepewności</t>
    </r>
  </si>
  <si>
    <r>
      <t xml:space="preserve">GRŚ15
</t>
    </r>
    <r>
      <rPr>
        <sz val="8"/>
        <rFont val="Calibri"/>
        <family val="2"/>
        <charset val="238"/>
        <scheme val="minor"/>
      </rPr>
      <t>Środki na rzecz stopniowego wyeliminowania emisji, zrzutów i strat priorytetowych substancji</t>
    </r>
  </si>
  <si>
    <r>
      <t xml:space="preserve">GRŚ17
</t>
    </r>
    <r>
      <rPr>
        <sz val="8"/>
        <rFont val="Calibri"/>
        <family val="2"/>
        <charset val="238"/>
        <scheme val="minor"/>
      </rPr>
      <t>Środki na rzecz zmniejszenia osadu z erozji gleby i spływu powierzchniowego</t>
    </r>
  </si>
  <si>
    <r>
      <t xml:space="preserve">GRŚ19
</t>
    </r>
    <r>
      <rPr>
        <sz val="8"/>
        <rFont val="Calibri"/>
        <family val="2"/>
        <charset val="238"/>
        <scheme val="minor"/>
      </rPr>
      <t>Środki na rzecz zapobiegania niekorzystnemu oddziaływaniu rekreacji w tym wędkarstwa, lub kontrolowania tego wpływu</t>
    </r>
  </si>
  <si>
    <r>
      <t xml:space="preserve">GRŚ20
</t>
    </r>
    <r>
      <rPr>
        <sz val="8"/>
        <rFont val="Calibri"/>
        <family val="2"/>
        <charset val="238"/>
        <scheme val="minor"/>
      </rPr>
      <t>Środki na rzecz zapobiegania niekorzystnemu oddziaływaniu rybołówstwa i innego rodzaju eksploatacji/usuwania zwierząt i roślin lub kontrolowania tego wpływu</t>
    </r>
  </si>
  <si>
    <r>
      <rPr>
        <b/>
        <sz val="10"/>
        <rFont val="Calibri"/>
        <family val="2"/>
        <charset val="238"/>
        <scheme val="minor"/>
      </rPr>
      <t>GRŚ21</t>
    </r>
    <r>
      <rPr>
        <sz val="10"/>
        <rFont val="Calibri"/>
        <family val="2"/>
        <charset val="238"/>
        <scheme val="minor"/>
      </rPr>
      <t xml:space="preserve">
</t>
    </r>
    <r>
      <rPr>
        <sz val="8"/>
        <rFont val="Calibri"/>
        <family val="2"/>
        <charset val="238"/>
        <scheme val="minor"/>
      </rPr>
      <t>Środki na rzecz zapobiegania wprowadzaniu lub kontroli wprowadzania zanieczyszczeń z obszarów miejskich, transportu i wybudowanej infrastruktury</t>
    </r>
  </si>
  <si>
    <r>
      <rPr>
        <b/>
        <sz val="10"/>
        <rFont val="Calibri"/>
        <family val="2"/>
        <charset val="238"/>
        <scheme val="minor"/>
      </rPr>
      <t>GRŚ22</t>
    </r>
    <r>
      <rPr>
        <sz val="10"/>
        <rFont val="Calibri"/>
        <family val="2"/>
        <charset val="238"/>
        <scheme val="minor"/>
      </rPr>
      <t xml:space="preserve">
</t>
    </r>
    <r>
      <rPr>
        <sz val="8"/>
        <rFont val="Calibri"/>
        <family val="2"/>
        <charset val="238"/>
        <scheme val="minor"/>
      </rPr>
      <t>Środki na rzecz zapobiegania lub kontroli wprowadzania zanieczyszczeń z leśnictwa</t>
    </r>
  </si>
  <si>
    <r>
      <t xml:space="preserve">GRŚ23
</t>
    </r>
    <r>
      <rPr>
        <sz val="8"/>
        <rFont val="Calibri"/>
        <family val="2"/>
        <charset val="238"/>
        <scheme val="minor"/>
      </rPr>
      <t>Środki w zakresie naturalnego potencjału retencyjnego</t>
    </r>
    <r>
      <rPr>
        <b/>
        <sz val="10"/>
        <rFont val="Calibri"/>
        <family val="2"/>
        <charset val="238"/>
        <scheme val="minor"/>
      </rPr>
      <t xml:space="preserve"> </t>
    </r>
  </si>
  <si>
    <r>
      <t>GRŚ24</t>
    </r>
    <r>
      <rPr>
        <sz val="8"/>
        <rFont val="Calibri"/>
        <family val="2"/>
        <charset val="238"/>
        <scheme val="minor"/>
      </rPr>
      <t xml:space="preserve"> 
Adaptacja do zmian klimatu</t>
    </r>
  </si>
  <si>
    <r>
      <t xml:space="preserve">GRŚ99
</t>
    </r>
    <r>
      <rPr>
        <sz val="8"/>
        <rFont val="Calibri"/>
        <family val="2"/>
        <charset val="238"/>
        <scheme val="minor"/>
      </rPr>
      <t>Inny główny rodzaj środków zgłoszonych w ramach programu środków</t>
    </r>
  </si>
  <si>
    <t>P</t>
  </si>
  <si>
    <t>RRD</t>
  </si>
  <si>
    <t>RO</t>
  </si>
  <si>
    <t>RDEP</t>
  </si>
  <si>
    <t>RRL</t>
  </si>
  <si>
    <t>N</t>
  </si>
  <si>
    <r>
      <t xml:space="preserve">RH
</t>
    </r>
    <r>
      <rPr>
        <sz val="9"/>
        <rFont val="Calibri"/>
        <family val="2"/>
        <charset val="238"/>
        <scheme val="minor"/>
      </rPr>
      <t>znaczące antropogeniczne zaburzenie reżimu hydrologicznego (wsk. A, Ca, WEI, CC, EC)</t>
    </r>
  </si>
  <si>
    <r>
      <t xml:space="preserve">WM
</t>
    </r>
    <r>
      <rPr>
        <sz val="9"/>
        <rFont val="Calibri"/>
        <family val="2"/>
        <charset val="238"/>
        <scheme val="minor"/>
      </rPr>
      <t xml:space="preserve">znaczące zmiany morfologiczne 
(wsk. B, Eb, Ed) </t>
    </r>
  </si>
  <si>
    <r>
      <t xml:space="preserve">BP
</t>
    </r>
    <r>
      <rPr>
        <sz val="9"/>
        <rFont val="Calibri"/>
        <family val="2"/>
        <charset val="238"/>
        <scheme val="minor"/>
      </rPr>
      <t>budowle piętrzące</t>
    </r>
  </si>
  <si>
    <r>
      <t xml:space="preserve">DC
</t>
    </r>
    <r>
      <rPr>
        <sz val="9"/>
        <rFont val="Calibri"/>
        <family val="2"/>
        <charset val="238"/>
        <scheme val="minor"/>
      </rPr>
      <t>istotna zmiana morfologiczna 
(wsk. DC)</t>
    </r>
  </si>
  <si>
    <t>Pobór</t>
  </si>
  <si>
    <t>Zrzut</t>
  </si>
  <si>
    <t>Punktowe komunalne i przemysłowe</t>
  </si>
  <si>
    <t>Rozproszone (rolnictwo i depozycja atmosferyczna)</t>
  </si>
  <si>
    <t>Rozproszone (odpływ miejski)</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</si>
  <si>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</si>
  <si>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</si>
  <si>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</si>
  <si>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</si>
  <si>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</si>
  <si>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t>Skutki zmian klimatu - susza</t>
  </si>
  <si>
    <t>Presje na stan ilościowy wód podziemnych</t>
  </si>
  <si>
    <t>Zbiornikowe</t>
  </si>
  <si>
    <t>Prace utrzymaniowe</t>
  </si>
  <si>
    <t>Inne/zlewniowe</t>
  </si>
  <si>
    <r>
      <t xml:space="preserve">grupa A
</t>
    </r>
    <r>
      <rPr>
        <sz val="9"/>
        <rFont val="Calibri"/>
        <family val="2"/>
        <charset val="238"/>
        <scheme val="minor"/>
      </rPr>
      <t>wskaźniki grupy A</t>
    </r>
  </si>
  <si>
    <r>
      <t xml:space="preserve">Ca
</t>
    </r>
    <r>
      <rPr>
        <sz val="9"/>
        <rFont val="Calibri"/>
        <family val="2"/>
        <charset val="238"/>
        <scheme val="minor"/>
      </rPr>
      <t>powiązanie z wodami podziemnymi</t>
    </r>
  </si>
  <si>
    <r>
      <t xml:space="preserve">WEI
</t>
    </r>
    <r>
      <rPr>
        <sz val="9"/>
        <rFont val="Calibri"/>
        <family val="2"/>
        <charset val="238"/>
        <scheme val="minor"/>
      </rPr>
      <t xml:space="preserve">wskaźnik eksploatacji zasobów </t>
    </r>
  </si>
  <si>
    <r>
      <t xml:space="preserve">Cc
</t>
    </r>
    <r>
      <rPr>
        <sz val="9"/>
        <rFont val="Calibri"/>
        <family val="2"/>
        <charset val="238"/>
        <scheme val="minor"/>
      </rPr>
      <t xml:space="preserve">sztuczne zasilanie/odpływ wód (w tym przerzuty wody) </t>
    </r>
  </si>
  <si>
    <r>
      <t xml:space="preserve">Dc
</t>
    </r>
    <r>
      <rPr>
        <sz val="9"/>
        <rFont val="Calibri"/>
        <family val="2"/>
        <charset val="238"/>
        <scheme val="minor"/>
      </rPr>
      <t>morfologiczne przekształcenia misy jeziornej</t>
    </r>
  </si>
  <si>
    <r>
      <t xml:space="preserve">Ec
</t>
    </r>
    <r>
      <rPr>
        <sz val="9"/>
        <rFont val="Calibri"/>
        <family val="2"/>
        <charset val="238"/>
        <scheme val="minor"/>
      </rPr>
      <t>zaburzenia reżimu wodnego związane z utrzymaniem szlaku wodnego (śluzowania)</t>
    </r>
  </si>
  <si>
    <r>
      <t xml:space="preserve">Db
</t>
    </r>
    <r>
      <rPr>
        <sz val="9"/>
        <rFont val="Calibri"/>
        <family val="2"/>
        <scheme val="minor"/>
      </rPr>
      <t>wskaźnik poziomu piętrzenia jcwp LW</t>
    </r>
  </si>
  <si>
    <r>
      <t xml:space="preserve">B
</t>
    </r>
    <r>
      <rPr>
        <sz val="9"/>
        <rFont val="Calibri"/>
        <family val="2"/>
        <charset val="238"/>
        <scheme val="minor"/>
      </rPr>
      <t>stopień przekształcenia strefy brzegowej jeziora</t>
    </r>
  </si>
  <si>
    <r>
      <t xml:space="preserve">Da
</t>
    </r>
    <r>
      <rPr>
        <sz val="9"/>
        <rFont val="Calibri"/>
        <family val="2"/>
        <charset val="238"/>
        <scheme val="minor"/>
      </rPr>
      <t>wskaźnik obwałowania brzegów jeziora</t>
    </r>
  </si>
  <si>
    <r>
      <t xml:space="preserve">Ea
</t>
    </r>
    <r>
      <rPr>
        <sz val="9"/>
        <rFont val="Calibri"/>
        <family val="2"/>
        <charset val="238"/>
        <scheme val="minor"/>
      </rPr>
      <t>obecność mostów drogowych i kolejowych, przejścia rurociągów nad wodą i innych obiekty technicznych infrastruktury liniowej</t>
    </r>
  </si>
  <si>
    <r>
      <t xml:space="preserve">Eb
</t>
    </r>
    <r>
      <rPr>
        <sz val="9"/>
        <rFont val="Calibri"/>
        <family val="2"/>
        <charset val="238"/>
        <scheme val="minor"/>
      </rPr>
      <t>bagrowanie dna w celu utrzymania szlaku wodnego, rekultywacji</t>
    </r>
  </si>
  <si>
    <r>
      <t xml:space="preserve">Ed
</t>
    </r>
    <r>
      <rPr>
        <sz val="9"/>
        <rFont val="Calibri"/>
        <family val="2"/>
        <charset val="238"/>
        <scheme val="minor"/>
      </rPr>
      <t>obecność zabudowy trwałej w pasie 100 m od linii brzegowej</t>
    </r>
  </si>
  <si>
    <r>
      <t xml:space="preserve">Ee
</t>
    </r>
    <r>
      <rPr>
        <sz val="9"/>
        <rFont val="Calibri"/>
        <family val="2"/>
        <charset val="238"/>
        <scheme val="minor"/>
      </rPr>
      <t>obecność infrastruktury technicznej w obrębie misy zbiornika (wyciągi narciarskie, skocznie, aeratory, itp.)</t>
    </r>
  </si>
  <si>
    <r>
      <t xml:space="preserve">LHMS
</t>
    </r>
    <r>
      <rPr>
        <sz val="9"/>
        <rFont val="Calibri"/>
        <family val="2"/>
        <charset val="238"/>
        <scheme val="minor"/>
      </rPr>
      <t>wskaźnik</t>
    </r>
  </si>
  <si>
    <t>Wskaźniki warunków biogennych - azot ogólny</t>
  </si>
  <si>
    <t>Wskaźniki warunków biogennych - fosfor ogólny</t>
  </si>
  <si>
    <t>Wskaźnik zasolenia - przewodność</t>
  </si>
  <si>
    <t>Wskaźniki stanu fizycznego w tym warunki termiczne - przezroczystość, barwa</t>
  </si>
  <si>
    <t>Wskaźniki zakwaszenia - odczyn pH</t>
  </si>
  <si>
    <t>Wskaźniki specyficznych syntetycznych i niesyntetycznych substancji zanieczyszczających (w tym Zn i Cu)</t>
  </si>
  <si>
    <t>WWA (w tym fluoranten)</t>
  </si>
  <si>
    <t>Metale ciężkie</t>
  </si>
  <si>
    <t>Środki ochrony roślin (dozwolone i zakazane)</t>
  </si>
  <si>
    <t>Pozostałe związki organiczne (dozwolone i zakazane)</t>
  </si>
  <si>
    <t>Suma pkt fizykochemia i chemia</t>
  </si>
  <si>
    <r>
      <t xml:space="preserve">Chlorofil 'a'
</t>
    </r>
    <r>
      <rPr>
        <sz val="9"/>
        <color theme="0"/>
        <rFont val="Calibri"/>
        <family val="2"/>
        <charset val="238"/>
        <scheme val="minor"/>
      </rPr>
      <t>wskaźnik</t>
    </r>
  </si>
  <si>
    <r>
      <t xml:space="preserve">IOJ
</t>
    </r>
    <r>
      <rPr>
        <sz val="9"/>
        <color theme="0"/>
        <rFont val="Calibri"/>
        <family val="2"/>
        <charset val="238"/>
        <scheme val="minor"/>
      </rPr>
      <t>wskaźnik
 Indeks Okrzemkowy dla jezior z monitoringu</t>
    </r>
  </si>
  <si>
    <r>
      <t xml:space="preserve">PMPL
</t>
    </r>
    <r>
      <rPr>
        <sz val="9"/>
        <color theme="0"/>
        <rFont val="Calibri"/>
        <family val="2"/>
        <charset val="238"/>
        <scheme val="minor"/>
      </rPr>
      <t>wskaźnik Multimetryczny Indeks Fitoplanktonowy dla Polskich Jezior z monitoringu</t>
    </r>
  </si>
  <si>
    <r>
      <t xml:space="preserve">LMI
</t>
    </r>
    <r>
      <rPr>
        <sz val="9"/>
        <color theme="0"/>
        <rFont val="Calibri"/>
        <family val="2"/>
        <charset val="238"/>
        <scheme val="minor"/>
      </rPr>
      <t>wskaźnik LMI  z monitoringu</t>
    </r>
  </si>
  <si>
    <r>
      <t xml:space="preserve">ESMI
</t>
    </r>
    <r>
      <rPr>
        <sz val="9"/>
        <color theme="0"/>
        <rFont val="Calibri"/>
        <family val="2"/>
        <charset val="238"/>
        <scheme val="minor"/>
      </rPr>
      <t>wskaźnik ESMI Makrofity</t>
    </r>
  </si>
  <si>
    <r>
      <t xml:space="preserve">LFI/LFI+
</t>
    </r>
    <r>
      <rPr>
        <sz val="9"/>
        <color theme="0"/>
        <rFont val="Calibri"/>
        <family val="2"/>
        <charset val="238"/>
        <scheme val="minor"/>
      </rPr>
      <t>wskaźnik</t>
    </r>
  </si>
  <si>
    <t>Korzyści społeczno-gospodarcze</t>
  </si>
  <si>
    <t>Koszty społeczno-gospodarcze</t>
  </si>
  <si>
    <t>Katalog interesariuszy</t>
  </si>
  <si>
    <t>Wskaźniki do monitoringu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</si>
  <si>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</si>
  <si>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</si>
  <si>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</si>
  <si>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presje znaczące</t>
  </si>
  <si>
    <t>Suma punktów - znaczące presje skumulowane</t>
  </si>
  <si>
    <t>Suma punktów - poprawa elementów biologicznych</t>
  </si>
  <si>
    <t>Suma punktów</t>
  </si>
  <si>
    <t>Sumaryczna liczba presji łagodzonych w wyniku działania</t>
  </si>
  <si>
    <t>Możliwa maksymalna wartość punktowa dla działań w odniesieniu do presji, na które działania są ukierunkowane</t>
  </si>
  <si>
    <t>Ocena
% wartości max</t>
  </si>
  <si>
    <t>Suma punktów - skuteczność działania w kontekście zmian klimatycznych</t>
  </si>
  <si>
    <t>Ocena przestrzennego zasięgu działania</t>
  </si>
  <si>
    <t>Szacowany czas potrzebny na osiągnięcie skutecznego efektu</t>
  </si>
  <si>
    <t>Wskazanie synergii z jcwpd</t>
  </si>
  <si>
    <t>Współczynnik waloryzacji wskaźnika skuteczności w odnieseniu do obszarów chronionych</t>
  </si>
  <si>
    <t>Typ działania</t>
  </si>
  <si>
    <t>Ilościowe określenie zakresu rzeczowego działania</t>
  </si>
  <si>
    <t>Jednostka, w której wyrażony został zakres ilościowy działania</t>
  </si>
  <si>
    <r>
      <t xml:space="preserve">Ks1
</t>
    </r>
    <r>
      <rPr>
        <sz val="9"/>
        <rFont val="Calibri"/>
        <family val="2"/>
        <charset val="238"/>
        <scheme val="minor"/>
      </rPr>
      <t>wskaźnik skuteczności (cele RDW)</t>
    </r>
  </si>
  <si>
    <r>
      <t xml:space="preserve">Ks2
</t>
    </r>
    <r>
      <rPr>
        <sz val="9"/>
        <rFont val="Calibri"/>
        <family val="2"/>
        <charset val="238"/>
        <scheme val="minor"/>
      </rPr>
      <t>wskaźnik skuteczności (cele obszarów chronionych)</t>
    </r>
  </si>
  <si>
    <r>
      <t xml:space="preserve">Ks3
</t>
    </r>
    <r>
      <rPr>
        <sz val="9"/>
        <rFont val="Calibri"/>
        <family val="2"/>
        <charset val="238"/>
        <scheme val="minor"/>
      </rPr>
      <t>wskaźnik skuteczności  (zmiany klimatu)</t>
    </r>
  </si>
  <si>
    <r>
      <t xml:space="preserve">Ks
</t>
    </r>
    <r>
      <rPr>
        <sz val="10"/>
        <rFont val="Calibri"/>
        <family val="2"/>
        <charset val="238"/>
        <scheme val="minor"/>
      </rPr>
      <t>suma</t>
    </r>
    <r>
      <rPr>
        <b/>
        <sz val="10"/>
        <rFont val="Calibri"/>
        <family val="2"/>
        <charset val="238"/>
        <scheme val="minor"/>
      </rPr>
      <t xml:space="preserve"> </t>
    </r>
  </si>
  <si>
    <r>
      <t xml:space="preserve">Kr
</t>
    </r>
    <r>
      <rPr>
        <sz val="9"/>
        <rFont val="Calibri"/>
        <family val="2"/>
        <charset val="238"/>
        <scheme val="minor"/>
      </rPr>
      <t>wskażnik realności</t>
    </r>
  </si>
  <si>
    <r>
      <t xml:space="preserve">Liczba presji znaczących
</t>
    </r>
    <r>
      <rPr>
        <sz val="9"/>
        <rFont val="Calibri"/>
        <family val="2"/>
        <charset val="238"/>
        <scheme val="minor"/>
      </rPr>
      <t>redukcja liczby presji</t>
    </r>
  </si>
  <si>
    <t>Czas osiągnięcia efektu</t>
  </si>
  <si>
    <t>Indywidualny kod grupy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</si>
  <si>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</si>
  <si>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</si>
  <si>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</si>
  <si>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</si>
  <si>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</si>
  <si>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</si>
  <si>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scheme val="minor"/>
      </rPr>
      <t>TAK</t>
    </r>
    <r>
      <rPr>
        <i/>
        <sz val="8"/>
        <rFont val="Calibri"/>
        <family val="2"/>
        <charset val="238"/>
        <scheme val="minor"/>
      </rPr>
      <t xml:space="preserve"> - kod dotyczy danej jcw
</t>
    </r>
    <r>
      <rPr>
        <b/>
        <i/>
        <sz val="8"/>
        <rFont val="Calibri"/>
        <family val="2"/>
        <charset val="238"/>
        <scheme val="minor"/>
      </rPr>
      <t>nd</t>
    </r>
    <r>
      <rPr>
        <i/>
        <sz val="8"/>
        <rFont val="Calibri"/>
        <family val="2"/>
        <charset val="238"/>
        <scheme val="minor"/>
      </rPr>
      <t>. - kod nie dotyczy</t>
    </r>
  </si>
  <si>
    <r>
      <rPr>
        <b/>
        <i/>
        <sz val="8"/>
        <rFont val="Calibri"/>
        <family val="2"/>
        <charset val="238"/>
        <scheme val="minor"/>
      </rPr>
      <t>P</t>
    </r>
    <r>
      <rPr>
        <i/>
        <sz val="8"/>
        <rFont val="Calibri"/>
        <family val="2"/>
        <charset val="238"/>
        <scheme val="minor"/>
      </rPr>
      <t xml:space="preserve"> - punktowe przemysłowe i komunalne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</si>
  <si>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RRD</t>
    </r>
    <r>
      <rPr>
        <i/>
        <sz val="8"/>
        <rFont val="Calibri"/>
        <family val="2"/>
        <charset val="238"/>
        <scheme val="minor"/>
      </rPr>
      <t xml:space="preserve"> - rozproszone (rolnictwo i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</si>
  <si>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(odpływ miejski)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</si>
  <si>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(rozwój obszarów zurbanizowanych, turystyka, transport, odpływ z miasta)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</si>
  <si>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RDEP</t>
    </r>
    <r>
      <rPr>
        <i/>
        <sz val="8"/>
        <rFont val="Calibri"/>
        <family val="2"/>
        <charset val="238"/>
        <scheme val="minor"/>
      </rPr>
      <t xml:space="preserve"> - rozproszone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</si>
  <si>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RRL </t>
    </r>
    <r>
      <rPr>
        <i/>
        <sz val="8"/>
        <rFont val="Calibri"/>
        <family val="2"/>
        <charset val="238"/>
        <scheme val="minor"/>
      </rPr>
      <t xml:space="preserve">- rozproszone (rolnictwo, leśnictwo)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</si>
  <si>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P</t>
    </r>
    <r>
      <rPr>
        <i/>
        <sz val="8"/>
        <rFont val="Calibri"/>
        <family val="2"/>
        <charset val="238"/>
        <scheme val="minor"/>
      </rPr>
      <t xml:space="preserve"> - punktowe przemysłowe, komunalne i odcieki ze składowisk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</si>
  <si>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N </t>
    </r>
    <r>
      <rPr>
        <i/>
        <sz val="8"/>
        <rFont val="Calibri"/>
        <family val="2"/>
        <charset val="238"/>
        <scheme val="minor"/>
      </rPr>
      <t xml:space="preserve">- źródło nieznane (substancje zakazane w produkcji/stosowaniu)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</si>
  <si>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RH -</t>
    </r>
    <r>
      <rPr>
        <i/>
        <sz val="8"/>
        <rFont val="Calibri"/>
        <family val="2"/>
        <charset val="238"/>
        <scheme val="minor"/>
      </rPr>
      <t xml:space="preserve"> zaburzenie reżimu hydrologicznego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</si>
  <si>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t>WM - Warunki morfologiczne                 
nd. - nie dotyczy
Brak możliwości określenia na poziomie katalogu</t>
  </si>
  <si>
    <r>
      <rPr>
        <b/>
        <i/>
        <sz val="8"/>
        <rFont val="Calibri"/>
        <family val="2"/>
        <charset val="238"/>
        <scheme val="minor"/>
      </rPr>
      <t>BP</t>
    </r>
    <r>
      <rPr>
        <i/>
        <sz val="8"/>
        <rFont val="Calibri"/>
        <family val="2"/>
        <charset val="238"/>
        <scheme val="minor"/>
      </rPr>
      <t xml:space="preserve"> - Budowle piętrzące,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</si>
  <si>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DC </t>
    </r>
    <r>
      <rPr>
        <i/>
        <sz val="8"/>
        <rFont val="Calibri"/>
        <family val="2"/>
        <charset val="238"/>
        <scheme val="minor"/>
      </rPr>
      <t xml:space="preserve">- Istotna zmiana morfologiczna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</si>
  <si>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</si>
  <si>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</si>
  <si>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</si>
  <si>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stan jcwp
</t>
    </r>
    <r>
      <rPr>
        <b/>
        <i/>
        <sz val="8"/>
        <rFont val="Calibri"/>
        <family val="2"/>
        <charset val="238"/>
        <scheme val="minor"/>
      </rPr>
      <t>od 1,0 do 2,0
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</si>
  <si>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</si>
  <si>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presje skumulowane
</t>
    </r>
    <r>
      <rPr>
        <b/>
        <i/>
        <sz val="8"/>
        <rFont val="Calibri"/>
        <family val="2"/>
        <charset val="238"/>
        <scheme val="minor"/>
      </rPr>
      <t>od 0,0 do 2,0</t>
    </r>
    <r>
      <rPr>
        <i/>
        <sz val="8"/>
        <rFont val="Calibri"/>
        <family val="2"/>
        <charset val="238"/>
        <scheme val="minor"/>
      </rPr>
      <t xml:space="preserve">
</t>
    </r>
    <r>
      <rPr>
        <b/>
        <i/>
        <sz val="8"/>
        <rFont val="Calibri"/>
        <family val="2"/>
        <charset val="238"/>
        <scheme val="minor"/>
      </rPr>
      <t>Brak możliwości określenia na poziomie katalogu</t>
    </r>
  </si>
  <si>
    <r>
      <t xml:space="preserve">Suma pkt fizykochemia i chemia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</si>
  <si>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0 </t>
    </r>
    <r>
      <rPr>
        <i/>
        <sz val="8"/>
        <rFont val="Calibri"/>
        <family val="2"/>
        <charset val="238"/>
        <scheme val="minor"/>
      </rPr>
      <t xml:space="preserve">- brak wpływu na poprawę wskaźników
</t>
    </r>
    <r>
      <rPr>
        <b/>
        <i/>
        <sz val="8"/>
        <rFont val="Calibri"/>
        <family val="2"/>
        <charset val="238"/>
        <scheme val="minor"/>
      </rPr>
      <t xml:space="preserve">1 </t>
    </r>
    <r>
      <rPr>
        <i/>
        <sz val="8"/>
        <rFont val="Calibri"/>
        <family val="2"/>
        <charset val="238"/>
        <scheme val="minor"/>
      </rPr>
      <t xml:space="preserve">- pośredni wpływ na poprawę wskaźników
</t>
    </r>
    <r>
      <rPr>
        <b/>
        <i/>
        <sz val="8"/>
        <rFont val="Calibri"/>
        <family val="2"/>
        <charset val="238"/>
        <scheme val="minor"/>
      </rPr>
      <t xml:space="preserve">2 </t>
    </r>
    <r>
      <rPr>
        <i/>
        <sz val="8"/>
        <rFont val="Calibri"/>
        <family val="2"/>
        <charset val="238"/>
        <scheme val="minor"/>
      </rPr>
      <t xml:space="preserve">- bezpośredni wpływ na poprawę wskaźników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</si>
  <si>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elementów biologicznych na jakie wpływa działanie
</t>
    </r>
    <r>
      <rPr>
        <b/>
        <i/>
        <sz val="8"/>
        <rFont val="Calibri"/>
        <family val="2"/>
        <charset val="238"/>
        <scheme val="minor"/>
      </rPr>
      <t xml:space="preserve">ilość
Brak możliwości określenia na poziomie katalogu
</t>
    </r>
  </si>
  <si>
    <r>
      <t xml:space="preserve">Miara skuteczności działania na elementy biologiczne
</t>
    </r>
    <r>
      <rPr>
        <b/>
        <i/>
        <sz val="8"/>
        <rFont val="Calibri"/>
        <family val="2"/>
        <charset val="238"/>
        <scheme val="minor"/>
      </rPr>
      <t>od 0,0 do 2,0
Brak możliwości określenia na poziomie katalogu</t>
    </r>
  </si>
  <si>
    <t>Wskaźniki do monitoringu oceny skuteczności działań (ocena skuteczności propozycja)</t>
  </si>
  <si>
    <r>
      <t xml:space="preserve">Suma punktów - presje znaczące
</t>
    </r>
    <r>
      <rPr>
        <b/>
        <i/>
        <sz val="8"/>
        <rFont val="Calibri"/>
        <family val="2"/>
        <charset val="238"/>
        <scheme val="minor"/>
      </rPr>
      <t>Suma
Brak możliwości określenia na poziomie katalogu</t>
    </r>
  </si>
  <si>
    <r>
      <t xml:space="preserve">Suma punktów - znaczące presje skumulowane
</t>
    </r>
    <r>
      <rPr>
        <b/>
        <i/>
        <sz val="8"/>
        <rFont val="Calibri"/>
        <family val="2"/>
        <charset val="238"/>
        <scheme val="minor"/>
      </rPr>
      <t>Suma
Brak możliwości określenia na poziomie katalogu</t>
    </r>
  </si>
  <si>
    <r>
      <t xml:space="preserve">Suma punktów - poprawa elementów biologicznych
</t>
    </r>
    <r>
      <rPr>
        <b/>
        <i/>
        <sz val="8"/>
        <rFont val="Calibri"/>
        <family val="2"/>
        <charset val="238"/>
        <scheme val="minor"/>
      </rPr>
      <t>Suma
Brak możliwości określenia na poziomie katalogu</t>
    </r>
  </si>
  <si>
    <r>
      <t xml:space="preserve">Suma punktów
</t>
    </r>
    <r>
      <rPr>
        <b/>
        <i/>
        <sz val="8"/>
        <rFont val="Calibri"/>
        <family val="2"/>
        <charset val="238"/>
        <scheme val="minor"/>
      </rPr>
      <t>Suma
Brak możliwości określenia na poziomie katalogu</t>
    </r>
  </si>
  <si>
    <r>
      <t xml:space="preserve">Sumaryczna liczba presji łagodzonych w wyniku działania
</t>
    </r>
    <r>
      <rPr>
        <b/>
        <i/>
        <sz val="8"/>
        <rFont val="Calibri"/>
        <family val="2"/>
        <charset val="238"/>
        <scheme val="minor"/>
      </rPr>
      <t>Suma
Brak możliwości określenia na poziomie katalogu</t>
    </r>
  </si>
  <si>
    <r>
      <t xml:space="preserve">Możliwa maksymalna wartość punktowa dla działań w odniesieniu do presji, na które działania są ukierunkowane
</t>
    </r>
    <r>
      <rPr>
        <b/>
        <i/>
        <sz val="8"/>
        <rFont val="Calibri"/>
        <family val="2"/>
        <charset val="238"/>
        <scheme val="minor"/>
      </rPr>
      <t>Suma
Brak możliwości określenia na poziomie katalogu</t>
    </r>
  </si>
  <si>
    <r>
      <t xml:space="preserve">Ocena % wartości max
</t>
    </r>
    <r>
      <rPr>
        <b/>
        <i/>
        <sz val="8"/>
        <rFont val="Calibri"/>
        <family val="2"/>
        <charset val="238"/>
        <scheme val="minor"/>
      </rPr>
      <t>od 0% do 100%
Brak możliwości określenia na poziomie katalogu</t>
    </r>
  </si>
  <si>
    <r>
      <t xml:space="preserve">Suma punktów - skuteczność działania w kontekście zmian klimatycznych
</t>
    </r>
    <r>
      <rPr>
        <b/>
        <i/>
        <sz val="8"/>
        <rFont val="Calibri"/>
        <family val="2"/>
        <charset val="238"/>
        <scheme val="minor"/>
      </rPr>
      <t>Suma
Brak możliwości określenia na poziomie katalogu</t>
    </r>
  </si>
  <si>
    <r>
      <rPr>
        <b/>
        <i/>
        <sz val="8"/>
        <rFont val="Calibri"/>
        <family val="2"/>
        <charset val="238"/>
        <scheme val="minor"/>
      </rPr>
      <t>1</t>
    </r>
    <r>
      <rPr>
        <i/>
        <sz val="8"/>
        <rFont val="Calibri"/>
        <family val="2"/>
        <charset val="238"/>
        <scheme val="minor"/>
      </rPr>
      <t xml:space="preserve"> - skala lokalna 
</t>
    </r>
    <r>
      <rPr>
        <b/>
        <i/>
        <sz val="8"/>
        <rFont val="Calibri"/>
        <family val="2"/>
        <charset val="238"/>
        <scheme val="minor"/>
      </rPr>
      <t>2</t>
    </r>
    <r>
      <rPr>
        <i/>
        <sz val="8"/>
        <rFont val="Calibri"/>
        <family val="2"/>
        <charset val="238"/>
        <scheme val="minor"/>
      </rPr>
      <t xml:space="preserve">-zlewnia /obszar 
</t>
    </r>
    <r>
      <rPr>
        <b/>
        <i/>
        <sz val="8"/>
        <rFont val="Calibri"/>
        <family val="2"/>
        <charset val="238"/>
        <scheme val="minor"/>
      </rPr>
      <t xml:space="preserve">3 - </t>
    </r>
    <r>
      <rPr>
        <i/>
        <sz val="8"/>
        <rFont val="Calibri"/>
        <family val="2"/>
        <charset val="238"/>
        <scheme val="minor"/>
      </rPr>
      <t>ponadzlewniowy/ ponadobszarowy
1-3 -   brak mozliwosci określenia na poziomie katalogu</t>
    </r>
  </si>
  <si>
    <r>
      <rPr>
        <b/>
        <i/>
        <sz val="8"/>
        <rFont val="Calibri"/>
        <family val="2"/>
        <charset val="238"/>
        <scheme val="minor"/>
      </rPr>
      <t>0</t>
    </r>
    <r>
      <rPr>
        <i/>
        <sz val="8"/>
        <rFont val="Calibri"/>
        <family val="2"/>
        <charset val="238"/>
        <scheme val="minor"/>
      </rPr>
      <t xml:space="preserve"> - brak synergii 
</t>
    </r>
    <r>
      <rPr>
        <b/>
        <i/>
        <sz val="8"/>
        <rFont val="Calibri"/>
        <family val="2"/>
        <charset val="238"/>
        <scheme val="minor"/>
      </rPr>
      <t>1</t>
    </r>
    <r>
      <rPr>
        <i/>
        <sz val="8"/>
        <rFont val="Calibri"/>
        <family val="2"/>
        <charset val="238"/>
        <scheme val="minor"/>
      </rPr>
      <t xml:space="preserve"> - wskazana synergia
0-1 -   brak mozliwosci określenia na poziomie katalogu</t>
    </r>
  </si>
  <si>
    <r>
      <rPr>
        <b/>
        <i/>
        <sz val="8"/>
        <rFont val="Calibri"/>
        <family val="2"/>
        <charset val="238"/>
        <scheme val="minor"/>
      </rPr>
      <t>0,5</t>
    </r>
    <r>
      <rPr>
        <i/>
        <sz val="8"/>
        <rFont val="Calibri"/>
        <family val="2"/>
        <charset val="238"/>
        <scheme val="minor"/>
      </rPr>
      <t xml:space="preserve"> - pośrednie oddziaływanie na obszary chronione
</t>
    </r>
    <r>
      <rPr>
        <b/>
        <i/>
        <sz val="8"/>
        <rFont val="Calibri"/>
        <family val="2"/>
        <charset val="238"/>
        <scheme val="minor"/>
      </rPr>
      <t>=&gt;1</t>
    </r>
    <r>
      <rPr>
        <i/>
        <sz val="8"/>
        <rFont val="Calibri"/>
        <family val="2"/>
        <charset val="238"/>
        <scheme val="minor"/>
      </rPr>
      <t xml:space="preserve"> -bezpośrednie oddziaływanie na obszary chronione   
</t>
    </r>
  </si>
  <si>
    <r>
      <rPr>
        <b/>
        <i/>
        <sz val="8"/>
        <rFont val="Calibri"/>
        <family val="2"/>
        <charset val="238"/>
        <scheme val="minor"/>
      </rPr>
      <t>N</t>
    </r>
    <r>
      <rPr>
        <i/>
        <sz val="8"/>
        <rFont val="Calibri"/>
        <family val="2"/>
        <charset val="238"/>
        <scheme val="minor"/>
      </rPr>
      <t xml:space="preserve"> - nietechniczne
</t>
    </r>
    <r>
      <rPr>
        <b/>
        <i/>
        <sz val="8"/>
        <rFont val="Calibri"/>
        <family val="2"/>
        <charset val="238"/>
        <scheme val="minor"/>
      </rPr>
      <t xml:space="preserve">T </t>
    </r>
    <r>
      <rPr>
        <i/>
        <sz val="8"/>
        <rFont val="Calibri"/>
        <family val="2"/>
        <charset val="238"/>
        <scheme val="minor"/>
      </rPr>
      <t xml:space="preserve">- techniczne
</t>
    </r>
    <r>
      <rPr>
        <b/>
        <i/>
        <sz val="8"/>
        <rFont val="Calibri"/>
        <family val="2"/>
        <charset val="238"/>
        <scheme val="minor"/>
      </rPr>
      <t xml:space="preserve">T/N </t>
    </r>
    <r>
      <rPr>
        <i/>
        <sz val="8"/>
        <rFont val="Calibri"/>
        <family val="2"/>
        <charset val="238"/>
        <scheme val="minor"/>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</si>
  <si>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</si>
  <si>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scheme val="minor"/>
      </rPr>
      <t>0</t>
    </r>
    <r>
      <rPr>
        <i/>
        <sz val="8"/>
        <rFont val="Calibri"/>
        <family val="2"/>
        <charset val="238"/>
        <scheme val="minor"/>
      </rPr>
      <t xml:space="preserve"> - wdrożenie działania nie wpłynie na realizację celów środowiskowych obszarów i gatunków chronionych
</t>
    </r>
    <r>
      <rPr>
        <b/>
        <i/>
        <sz val="8"/>
        <rFont val="Calibri"/>
        <family val="2"/>
        <charset val="238"/>
        <scheme val="minor"/>
      </rPr>
      <t>1</t>
    </r>
    <r>
      <rPr>
        <i/>
        <sz val="8"/>
        <rFont val="Calibri"/>
        <family val="2"/>
        <charset val="238"/>
        <scheme val="minor"/>
      </rPr>
      <t xml:space="preserve"> - wdrożenie działania będzie mało skuteczne dla realizacji celów środowiskowych obszarów i gatunków chronionych
</t>
    </r>
    <r>
      <rPr>
        <b/>
        <i/>
        <sz val="8"/>
        <rFont val="Calibri"/>
        <family val="2"/>
        <charset val="238"/>
        <scheme val="minor"/>
      </rPr>
      <t xml:space="preserve">2 </t>
    </r>
    <r>
      <rPr>
        <i/>
        <sz val="8"/>
        <rFont val="Calibri"/>
        <family val="2"/>
        <charset val="238"/>
        <scheme val="minor"/>
      </rPr>
      <t xml:space="preserve">- wdrożenie działania będzie miało pozytywne skutki w skali lokalnej
</t>
    </r>
    <r>
      <rPr>
        <b/>
        <i/>
        <sz val="8"/>
        <rFont val="Calibri"/>
        <family val="2"/>
        <charset val="238"/>
        <scheme val="minor"/>
      </rPr>
      <t xml:space="preserve">3 </t>
    </r>
    <r>
      <rPr>
        <i/>
        <sz val="8"/>
        <rFont val="Calibri"/>
        <family val="2"/>
        <charset val="238"/>
        <scheme val="minor"/>
      </rPr>
      <t xml:space="preserve">- wdrożenie działania będzie miało pozytywne skutki w skali obszaru
</t>
    </r>
    <r>
      <rPr>
        <b/>
        <i/>
        <sz val="8"/>
        <rFont val="Calibri"/>
        <family val="2"/>
        <charset val="238"/>
        <scheme val="minor"/>
      </rPr>
      <t xml:space="preserve">4 </t>
    </r>
    <r>
      <rPr>
        <i/>
        <sz val="8"/>
        <rFont val="Calibri"/>
        <family val="2"/>
        <charset val="238"/>
        <scheme val="minor"/>
      </rPr>
      <t xml:space="preserve">- wdrożenie działania będzie miało pozytywne skutki w skali ponadobszarowej
</t>
    </r>
    <r>
      <rPr>
        <b/>
        <i/>
        <sz val="8"/>
        <rFont val="Calibri"/>
        <family val="2"/>
        <charset val="238"/>
        <scheme val="minor"/>
      </rPr>
      <t>1-4</t>
    </r>
    <r>
      <rPr>
        <i/>
        <sz val="8"/>
        <rFont val="Calibri"/>
        <family val="2"/>
        <charset val="238"/>
        <scheme val="minor"/>
      </rPr>
      <t xml:space="preserve"> - brak mozliwosci określenia na poziomie katalogu</t>
    </r>
  </si>
  <si>
    <r>
      <rPr>
        <b/>
        <i/>
        <sz val="8"/>
        <rFont val="Calibri"/>
        <family val="2"/>
        <charset val="238"/>
        <scheme val="minor"/>
      </rPr>
      <t>1</t>
    </r>
    <r>
      <rPr>
        <i/>
        <sz val="8"/>
        <rFont val="Calibri"/>
        <family val="2"/>
        <charset val="238"/>
        <scheme val="minor"/>
      </rPr>
      <t xml:space="preserve"> - wdrożenie działania będzie mało skuteczne w perspektywie zmian klimatu
</t>
    </r>
    <r>
      <rPr>
        <b/>
        <i/>
        <sz val="8"/>
        <rFont val="Calibri"/>
        <family val="2"/>
        <charset val="238"/>
        <scheme val="minor"/>
      </rPr>
      <t>2</t>
    </r>
    <r>
      <rPr>
        <i/>
        <sz val="8"/>
        <rFont val="Calibri"/>
        <family val="2"/>
        <charset val="238"/>
        <scheme val="minor"/>
      </rPr>
      <t xml:space="preserve"> - wdrożenie działania będzie skuteczne i będzie miało pozytywny wpływ w skali zlewni jcwp
</t>
    </r>
    <r>
      <rPr>
        <b/>
        <i/>
        <sz val="8"/>
        <rFont val="Calibri"/>
        <family val="2"/>
        <charset val="238"/>
        <scheme val="minor"/>
      </rPr>
      <t xml:space="preserve">3 </t>
    </r>
    <r>
      <rPr>
        <i/>
        <sz val="8"/>
        <rFont val="Calibri"/>
        <family val="2"/>
        <charset val="238"/>
        <scheme val="minor"/>
      </rPr>
      <t xml:space="preserve">- wdrożenie działania będzie skuteczne i będzie miało pozytywny wpływ w skali regionu wodnego
</t>
    </r>
    <r>
      <rPr>
        <b/>
        <i/>
        <sz val="8"/>
        <rFont val="Calibri"/>
        <family val="2"/>
        <charset val="238"/>
        <scheme val="minor"/>
      </rPr>
      <t>1-3</t>
    </r>
    <r>
      <rPr>
        <i/>
        <sz val="8"/>
        <rFont val="Calibri"/>
        <family val="2"/>
        <charset val="238"/>
        <scheme val="minor"/>
      </rPr>
      <t xml:space="preserve"> - brak mozliwosci określenia na poziomie katalogu</t>
    </r>
  </si>
  <si>
    <r>
      <t xml:space="preserve">Suma wskaźników skuteczności działania
wagi: 
Ks1-1, Ks2-1, Ks3-0,5
</t>
    </r>
    <r>
      <rPr>
        <b/>
        <i/>
        <sz val="8"/>
        <rFont val="Calibri"/>
        <family val="2"/>
        <charset val="238"/>
        <scheme val="minor"/>
      </rPr>
      <t xml:space="preserve">od 1 do 9,5 </t>
    </r>
    <r>
      <rPr>
        <i/>
        <sz val="8"/>
        <rFont val="Calibri"/>
        <family val="2"/>
        <charset val="238"/>
        <scheme val="minor"/>
      </rPr>
      <t xml:space="preserve">
</t>
    </r>
    <r>
      <rPr>
        <b/>
        <i/>
        <sz val="8"/>
        <rFont val="Calibri"/>
        <family val="2"/>
        <charset val="238"/>
        <scheme val="minor"/>
      </rPr>
      <t>1-9,5</t>
    </r>
    <r>
      <rPr>
        <i/>
        <sz val="8"/>
        <rFont val="Calibri"/>
        <family val="2"/>
        <charset val="238"/>
        <scheme val="minor"/>
      </rPr>
      <t xml:space="preserve"> - brak mozliwosci określenia na poziomie katalogu</t>
    </r>
    <r>
      <rPr>
        <b/>
        <i/>
        <sz val="8"/>
        <rFont val="Calibri"/>
        <family val="2"/>
        <charset val="238"/>
        <scheme val="minor"/>
      </rPr>
      <t xml:space="preserve">
nd. - nie dotyczy</t>
    </r>
  </si>
  <si>
    <r>
      <rPr>
        <b/>
        <i/>
        <sz val="8"/>
        <rFont val="Calibri"/>
        <family val="2"/>
        <charset val="238"/>
        <scheme val="minor"/>
      </rPr>
      <t>1</t>
    </r>
    <r>
      <rPr>
        <i/>
        <sz val="8"/>
        <rFont val="Calibri"/>
        <family val="2"/>
        <charset val="238"/>
        <scheme val="minor"/>
      </rPr>
      <t xml:space="preserve"> - działania mało realne do wdrożenia do roku 2027
</t>
    </r>
    <r>
      <rPr>
        <b/>
        <i/>
        <sz val="8"/>
        <rFont val="Calibri"/>
        <family val="2"/>
        <charset val="238"/>
        <scheme val="minor"/>
      </rPr>
      <t>2</t>
    </r>
    <r>
      <rPr>
        <i/>
        <sz val="8"/>
        <rFont val="Calibri"/>
        <family val="2"/>
        <charset val="238"/>
        <scheme val="minor"/>
      </rPr>
      <t xml:space="preserve"> - działania możliwe do wdrożenia do roku 2027, ale brak określonego źródła finansowania lub konieczne zmiany prawne i kompetencyjne
</t>
    </r>
    <r>
      <rPr>
        <b/>
        <i/>
        <sz val="8"/>
        <rFont val="Calibri"/>
        <family val="2"/>
        <charset val="238"/>
        <scheme val="minor"/>
      </rPr>
      <t>3</t>
    </r>
    <r>
      <rPr>
        <i/>
        <sz val="8"/>
        <rFont val="Calibri"/>
        <family val="2"/>
        <charset val="238"/>
        <scheme val="minor"/>
      </rPr>
      <t xml:space="preserve"> - działania możliwe do wdrożenia do roku 2027 - działanie jest przygotowane i ma zapewnione finansowanie
</t>
    </r>
    <r>
      <rPr>
        <b/>
        <i/>
        <sz val="8"/>
        <rFont val="Calibri"/>
        <family val="2"/>
        <charset val="238"/>
        <scheme val="minor"/>
      </rPr>
      <t xml:space="preserve">4 </t>
    </r>
    <r>
      <rPr>
        <i/>
        <sz val="8"/>
        <rFont val="Calibri"/>
        <family val="2"/>
        <charset val="238"/>
        <scheme val="minor"/>
      </rPr>
      <t xml:space="preserve">- działania możliwe do wdrożenia do roku 2024, ale brak określonego źródła finansowania lub konieczne zmiany prawne i kompetencyjne
</t>
    </r>
    <r>
      <rPr>
        <b/>
        <i/>
        <sz val="8"/>
        <rFont val="Calibri"/>
        <family val="2"/>
        <charset val="238"/>
        <scheme val="minor"/>
      </rPr>
      <t>5</t>
    </r>
    <r>
      <rPr>
        <i/>
        <sz val="8"/>
        <rFont val="Calibri"/>
        <family val="2"/>
        <charset val="238"/>
        <scheme val="minor"/>
      </rPr>
      <t xml:space="preserve"> - działania możliwe do wdrożenia do roku 2024 - działanie jest przygotowane i ma zapewnione finansowanie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</si>
  <si>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Liczba redukowanych presji
</t>
    </r>
    <r>
      <rPr>
        <b/>
        <i/>
        <sz val="8"/>
        <rFont val="Calibri"/>
        <family val="2"/>
        <charset val="238"/>
        <scheme val="minor"/>
      </rPr>
      <t xml:space="preserve">
nd. - nie dotyczy</t>
    </r>
  </si>
  <si>
    <r>
      <rPr>
        <b/>
        <i/>
        <sz val="8"/>
        <rFont val="Calibri"/>
        <family val="2"/>
        <charset val="238"/>
        <scheme val="minor"/>
      </rPr>
      <t xml:space="preserve">1 </t>
    </r>
    <r>
      <rPr>
        <i/>
        <sz val="8"/>
        <rFont val="Calibri"/>
        <family val="2"/>
        <charset val="238"/>
        <scheme val="minor"/>
      </rPr>
      <t xml:space="preserve">- &gt; 12 lat
</t>
    </r>
    <r>
      <rPr>
        <b/>
        <i/>
        <sz val="8"/>
        <rFont val="Calibri"/>
        <family val="2"/>
        <charset val="238"/>
        <scheme val="minor"/>
      </rPr>
      <t>2</t>
    </r>
    <r>
      <rPr>
        <i/>
        <sz val="8"/>
        <rFont val="Calibri"/>
        <family val="2"/>
        <charset val="238"/>
        <scheme val="minor"/>
      </rPr>
      <t xml:space="preserve"> - 7-12 lat
</t>
    </r>
    <r>
      <rPr>
        <b/>
        <i/>
        <sz val="8"/>
        <rFont val="Calibri"/>
        <family val="2"/>
        <charset val="238"/>
        <scheme val="minor"/>
      </rPr>
      <t xml:space="preserve">3 </t>
    </r>
    <r>
      <rPr>
        <i/>
        <sz val="8"/>
        <rFont val="Calibri"/>
        <family val="2"/>
        <charset val="238"/>
        <scheme val="minor"/>
      </rPr>
      <t xml:space="preserve">- 5-6 lat
</t>
    </r>
    <r>
      <rPr>
        <b/>
        <i/>
        <sz val="8"/>
        <rFont val="Calibri"/>
        <family val="2"/>
        <charset val="238"/>
        <scheme val="minor"/>
      </rPr>
      <t>4</t>
    </r>
    <r>
      <rPr>
        <i/>
        <sz val="8"/>
        <rFont val="Calibri"/>
        <family val="2"/>
        <charset val="238"/>
        <scheme val="minor"/>
      </rPr>
      <t xml:space="preserve"> - 3-4 lata
</t>
    </r>
    <r>
      <rPr>
        <b/>
        <i/>
        <sz val="8"/>
        <rFont val="Calibri"/>
        <family val="2"/>
        <charset val="238"/>
        <scheme val="minor"/>
      </rPr>
      <t xml:space="preserve">5 </t>
    </r>
    <r>
      <rPr>
        <i/>
        <sz val="8"/>
        <rFont val="Calibri"/>
        <family val="2"/>
        <charset val="238"/>
        <scheme val="minor"/>
      </rPr>
      <t xml:space="preserve">- ≤ 2 lat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</si>
  <si>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Źródła finansowania
</t>
    </r>
    <r>
      <rPr>
        <b/>
        <i/>
        <sz val="8"/>
        <rFont val="Calibri"/>
        <family val="2"/>
        <charset val="238"/>
        <scheme val="minor"/>
      </rPr>
      <t>Środki własne
Środki krajowe:</t>
    </r>
    <r>
      <rPr>
        <i/>
        <sz val="8"/>
        <rFont val="Calibri"/>
        <family val="2"/>
        <charset val="238"/>
        <scheme val="minor"/>
      </rPr>
      <t xml:space="preserve"> 
- NFOŚiGW/WFOŚiGW</t>
    </r>
    <r>
      <rPr>
        <b/>
        <i/>
        <sz val="8"/>
        <rFont val="Calibri"/>
        <family val="2"/>
        <charset val="238"/>
        <scheme val="minor"/>
      </rPr>
      <t xml:space="preserve">
Środki UE: 
</t>
    </r>
    <r>
      <rPr>
        <i/>
        <sz val="8"/>
        <rFont val="Calibri"/>
        <family val="2"/>
        <charset val="238"/>
        <scheme val="minor"/>
      </rPr>
      <t xml:space="preserve">- Europejski Fundusz Rozwoju Regionalnego (EFRR)
- Fundusz Spójności (FS) 
- Europejski Fundusz Rolny na rzecz Rozwoju Obszarów Wiejskich (EFRROW)
</t>
    </r>
    <r>
      <rPr>
        <b/>
        <i/>
        <sz val="8"/>
        <rFont val="Calibri"/>
        <family val="2"/>
        <charset val="238"/>
        <scheme val="minor"/>
      </rPr>
      <t xml:space="preserve">LIFE
bd </t>
    </r>
    <r>
      <rPr>
        <i/>
        <sz val="8"/>
        <rFont val="Calibri"/>
        <family val="2"/>
        <charset val="238"/>
        <scheme val="minor"/>
      </rPr>
      <t>- brak danych</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</si>
  <si>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</si>
  <si>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</si>
  <si>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</si>
  <si>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</si>
  <si>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</si>
  <si>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</si>
  <si>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</si>
  <si>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</si>
  <si>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art. 324 ust. 4 pkt 7 pr.w.</t>
  </si>
  <si>
    <t>Właściciel wody publicznej obowiązany do utrzymania wód na podstawie art. 226 ust.1 w zw. z art.227 ust.3 Pr. wod.; w zakresie planowania: KZGW (art. 240 ust.2 pkt 14 pr.w.), RZGW (art. 240 ust.3 pkt 16 pr.w.); w zakresie realizacji - zarząd zlewni (art 240 ust.4 pkt 8 pr.w.), w przypadku części lądowej działanie realizowane w formie zaleceń dla właścicieli gruntów rolnych - jedn. odpowiedzialna - właściwy ODR.</t>
  </si>
  <si>
    <t>PGW WP - zgodnie z organizacją sprawozdawczości dokonywanej na podstawie art. 328 ust. 2 pr.w.</t>
  </si>
  <si>
    <t>nd.</t>
  </si>
  <si>
    <t>TAK</t>
  </si>
  <si>
    <t>WM</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</si>
  <si>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</si>
  <si>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</si>
  <si>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</si>
  <si>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Stężenia azotu i fosforu w wodzie, obecność zakwitów wody (stężenie chlorofilu-a, PMPL), wskaźnik LHMS_PL, wskaźnik B i Ed (wyznaczanie SZCW jeziornych)</t>
  </si>
  <si>
    <t>Wskaźniki fizycznochemiczne i biologiczne zgodnie z metodyką PMŚ, pozostałe po zakończeniu działania</t>
  </si>
  <si>
    <t>KPRWP:  JU3,  JU4, JD1</t>
  </si>
  <si>
    <t>ciągłe</t>
  </si>
  <si>
    <t>T</t>
  </si>
  <si>
    <t xml:space="preserve">Długość brzegu objętego działaniem </t>
  </si>
  <si>
    <t>m</t>
  </si>
  <si>
    <t>1. Środki własne</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</si>
  <si>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</si>
  <si>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</si>
  <si>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</si>
  <si>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</si>
  <si>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</si>
  <si>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</si>
  <si>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art. 324 ust. 4 pkt 4 pr.w.</t>
  </si>
  <si>
    <t>Właściciel wody publicznej obowiązany do utrzymania wód na podstawie art. 226 ust.1 w zw. z art. 227 ust. 3 pr. wod.; w zakresie planowania: KZGW (art. 240 ust. 2 pkt 14 pr.w.), RZGW (art. 240 ust.3 pkt 16 pr.w.); w zakresie realizacji - zarząd zlewni (art 240 ust.4 pkt 8 pr.w.). W pozostałych przypadkach właściciel nieruchomości w ramach zalecenia.</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</si>
  <si>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</si>
  <si>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</si>
  <si>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Turyści; 
Miejscowe społeczeństwo, któremu zależy na dobrej jakości wody w jeziorze, PGWWP (poprawa stanu ekologicznego jeziora)</t>
  </si>
  <si>
    <t xml:space="preserve">Różnorodność zbiorowisk roślinnych, wskaźnik ESMI, wskaźnik LHMS_PL, wskaźnik B (wyznaczanie SZCW jeziornych) </t>
  </si>
  <si>
    <t>Wskaźniki biologiczne zgodnie z metodyką PMŚ, pozostałe po zakończeniu działania</t>
  </si>
  <si>
    <t>KPRWP: JU2, JD3</t>
  </si>
  <si>
    <t>Powierzchnia strefy</t>
  </si>
  <si>
    <t>ha</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</si>
  <si>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</si>
  <si>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</si>
  <si>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</si>
  <si>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</si>
  <si>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Właściciel wody publicznej obowiązany do utrzymania wód na podstawie art. 226 ust.1 w zw. z art.227 ust.3 Pr. wod.; w zakresie planowania: KZGW (art. 240 ust.2 pkt 14 pr.w.), RZGW (art. 240 ust.3 pkt 16 pr.w.); w zakresie realizacji - zarząd zlewni (art 240 ust.4 pkt 8 pr.w.)</t>
  </si>
  <si>
    <t>KPRWP: JU1, WKZWJ</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</si>
  <si>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</si>
  <si>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</si>
  <si>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</si>
  <si>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</si>
  <si>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</si>
  <si>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</si>
  <si>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</si>
  <si>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art. 324 ust. 2 pkt 8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</si>
  <si>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</si>
  <si>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</si>
  <si>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RH</t>
  </si>
  <si>
    <t xml:space="preserve">Przeciwdziałanie skutkom suszy; 
Poprawa stosunków hydrologicznych w cieku poniżej jeziora oraz w zlewni bezpośredniej jeziora; 
Poprawa warunków hydrologicznych w jeziorze; </t>
  </si>
  <si>
    <t>Ponoszone koszty związane z prowadzeniem monitoringu</t>
  </si>
  <si>
    <t>Służby państwowe (PSHM, PSH), PGWWP</t>
  </si>
  <si>
    <t>Stabilizacja wahań poziomu wody w jeziorze</t>
  </si>
  <si>
    <t>Zgodna z częstotliwością aktualizacji PPSS dla warnuków hydrologicznych</t>
  </si>
  <si>
    <t>PPSS</t>
  </si>
  <si>
    <t xml:space="preserve">Długość linii brzegowej </t>
  </si>
  <si>
    <t>km</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</si>
  <si>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</si>
  <si>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</si>
  <si>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</si>
  <si>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</si>
  <si>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t>Instytut Meteorologii i Gospodarki Wodnej (art. 349 ust. 4 pr.w. - Państwowa służba hydrologiczno-meteorologiczna w zakresie zadań badawczych)</t>
  </si>
  <si>
    <t>Instytut Meteorologii i Gospodarki Wodnej (art. 351 ust. 1 pr.w. - w zakresie przedkładania sprawozdań z realizacji działań)</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</si>
  <si>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</si>
  <si>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</si>
  <si>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</si>
  <si>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</si>
  <si>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</si>
  <si>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</si>
  <si>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</si>
  <si>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 2 pkt 1, lit. k,l i pkt 7 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 a ust. 1 ustawy o nawozach i nawożeniu, jak też właściwe w sprawach upowszechniania metody produkcji rolniczej i stylu życia przyjaznych dla środowiska)</t>
  </si>
  <si>
    <t>Dyrektor jednostki doradztwa rolniczego - art. 12 ustawy o jednostkach doraadztwa rolniczego</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</si>
  <si>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</si>
  <si>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</si>
  <si>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Rolnicy; 
ODR; 
ARMiR; 
Prywatni przedsiębiorcy</t>
  </si>
  <si>
    <t>Azotany; fosforany; zakwity sinicowych/intensywnego rozwoju fitoplanktonu w kąpieliskach; ograniczenie ryzyka suszy</t>
  </si>
  <si>
    <t>Wskaźniki fizycznochemiczne i biologiczne zgodnie z metodyką PMŚ</t>
  </si>
  <si>
    <t>Usługi doradcze w zakresie rolnictwa realizowane przez ODR/ARMiR</t>
  </si>
  <si>
    <t>Liczba przeszkolonych gospodarstw rolnych</t>
  </si>
  <si>
    <t>szt.</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</si>
  <si>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</si>
  <si>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</si>
  <si>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</si>
  <si>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</si>
  <si>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</si>
  <si>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</si>
  <si>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</si>
  <si>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</si>
  <si>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</si>
  <si>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</si>
  <si>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</si>
  <si>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</si>
  <si>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Rolnicy; 
Użytkownicy rybaccy jezior</t>
  </si>
  <si>
    <t>Wskaźniki biologiczne: PMPL, LMI</t>
  </si>
  <si>
    <t>Wskaźniki biologiczne zgodnie z metodyką PMŚ</t>
  </si>
  <si>
    <t>Działania kontrolne IOŚ</t>
  </si>
  <si>
    <t>Liczba gospodarstw rolnych</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</si>
  <si>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</si>
  <si>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</si>
  <si>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</si>
  <si>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</si>
  <si>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</si>
  <si>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</si>
  <si>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</si>
  <si>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</si>
  <si>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gmina w danej JCWP (art. 3 i art. 16 ust. 1 u.z.z.w; art. 89 ust. 1 pr.w. - w zakresie zadań własnych gminy oraz obowiązków związanych z powierzeniem wykonywania tych zadań przedsiębiorstwu)</t>
  </si>
  <si>
    <t>Ochrona jakości zasobów wód podziemnych i powierzchniowych i ekosystemów od wód zależnych, poprawa jakości środowiska</t>
  </si>
  <si>
    <t>Koszty bezpośrednie przeprowadzonych analiz</t>
  </si>
  <si>
    <t>Gminy i przedsiębiorstwa wod-kan</t>
  </si>
  <si>
    <t>Ocena jednorazowa - zrealizowano/niezrealizowano</t>
  </si>
  <si>
    <t>Ocena końcowa</t>
  </si>
  <si>
    <t>Działania własne JST</t>
  </si>
  <si>
    <t>Liczba analiz (liczba gmin)</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</si>
  <si>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</si>
  <si>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</si>
  <si>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</si>
  <si>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</si>
  <si>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</si>
  <si>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art. 324 ust. 2 pkt 12 pr.w.</t>
  </si>
  <si>
    <t>Rozbudowa infrastruktury kanalizacyjnej; 
Budowa i utrzymanie systemów oczyszczania ścieków</t>
  </si>
  <si>
    <t>Przedsiębiorstwa wod-kan; 
Firmy z sektora wod-kan; 
Gospodarstwa domowe</t>
  </si>
  <si>
    <t>Stężenia azotu i fosforu w wodzie</t>
  </si>
  <si>
    <t>Wskaźniki fizycznochemiczne zgodnie z metodyką PMŚ</t>
  </si>
  <si>
    <t>Zależne od wyników LWP_06.03 - Długość wybudowanej/zmodernizowanej sieci kanalizacyjnej</t>
  </si>
  <si>
    <t>1. Środki własne 
2. Środki UE: Europejski Fundusz  Rozwoju Regionalnego (EFRR)
3. Środki UE: Fundusz Spójności (FS)</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</si>
  <si>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</si>
  <si>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</si>
  <si>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</si>
  <si>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</si>
  <si>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</si>
  <si>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</si>
  <si>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</si>
  <si>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art. 324 ust. 4 pkt 1 pr.w.</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</si>
  <si>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</si>
  <si>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t>
  </si>
  <si>
    <t>Możliwość wdrożenia zadań ochronnych i rekultywacyjnych jeziora, poprawy warunków siedliskowych organizmów, zmniejszenia obciążenia jeziora zanieczyszczeniami, w tym związkami biogennymi</t>
  </si>
  <si>
    <t>Koszty wykonania weryfikacji programu ochrony środowiska</t>
  </si>
  <si>
    <t>Gminy, powiaty</t>
  </si>
  <si>
    <t>Rozliczenie wykonania działania</t>
  </si>
  <si>
    <t>Liczba zweryfikowanych Programów (suma gmin i powiatów)</t>
  </si>
  <si>
    <t>Redukcja emisji i zrzutów substancji priorytetowych</t>
  </si>
  <si>
    <t>LWP_09</t>
  </si>
  <si>
    <t>Działania kontrolne związane z przeglądem pozwoleń</t>
  </si>
  <si>
    <t>LWP_09.01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</si>
  <si>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</si>
  <si>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</si>
  <si>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IOŚ-PIB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</si>
  <si>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IOŚ-PIB)</t>
  </si>
  <si>
    <t>Zapewnienie właściwej ochrony jeziora i jego zlewni</t>
  </si>
  <si>
    <t>Koszty związane z działaniami kontrolnymi</t>
  </si>
  <si>
    <t>WIOŚ/GIOŚ; 
PGWWP</t>
  </si>
  <si>
    <t>Przeprowadzone kontrole</t>
  </si>
  <si>
    <t>Działania kontrolne IOŚ-PIB / PGWWP</t>
  </si>
  <si>
    <t>Liczba przprowadzonych kontroli</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</si>
  <si>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</si>
  <si>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</si>
  <si>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</si>
  <si>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</si>
  <si>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</si>
  <si>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</si>
  <si>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</si>
  <si>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KPOŚK</t>
  </si>
  <si>
    <t>Ocena jednorazowa - realizacja inwestycji</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</si>
  <si>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</si>
  <si>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</si>
  <si>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</si>
  <si>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</si>
  <si>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</si>
  <si>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</si>
  <si>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</si>
  <si>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 xml:space="preserve"> Właściciel wody publicznej obowiązany do utrzymania wód na podstawie art. 226 ust.1 w zw. z art.227 ust.3 Pr. wod.; w zakresie planowania: KZGW (art. 240 ust.2 pkt 14 pr.w.), RZGW (art. 240 ust.3 pkt 16 pr.w.); w zakresie realizacji - zarząd zlewni (art 240 ust.4 pkt 8 pr.w.), Jednostki samorządu terytorialnego lub inne jednostki</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</si>
  <si>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</si>
  <si>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</si>
  <si>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Administracja samorządowa;
PGWWP</t>
  </si>
  <si>
    <t>Implemantacja działań rekultywacyjnych dla jcwp wskazanych w WKZWJ oraz dokumentach przekazanych przez KZGW</t>
  </si>
  <si>
    <t>Ekspertyza naukowa - prof.Gołdyn</t>
  </si>
  <si>
    <t>Liczba opracowanych Programów dla jcwp</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</si>
  <si>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</si>
  <si>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</si>
  <si>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</si>
  <si>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</si>
  <si>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RO </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</si>
  <si>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</si>
  <si>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</si>
  <si>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Administracja samorządowa; 
PGWWP;
Użytkownicy terenów nadjeziornych i przedsiębiorcy korzystający z wód</t>
  </si>
  <si>
    <t>Poprawa stanu ekologicznego jeziora, szczególnie w zakresie wskaźników biologicznych. Monitoring realizacji działań uzupełniających zgodnie z wytycznymi w opracowanych programach rekultywacji</t>
  </si>
  <si>
    <t>Zgodnie z wytycznymi w opracowanych programach rekultywacji</t>
  </si>
  <si>
    <t>po 2027</t>
  </si>
  <si>
    <t>Powierzchnia jcwp objetej działaniami w opracowanych programie</t>
  </si>
  <si>
    <t>1. Środki własne 
2. Środki UE: Europejski Fundusz  Rozwoju Regionalnego (EFRR) 
3. Środki UE: Fundusz Spójności (FS) 
4. LIFE</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</si>
  <si>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</si>
  <si>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</si>
  <si>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</si>
  <si>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</si>
  <si>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Jednostki samorządu terytorialnego lub inne wskazane w aPWŚK</t>
  </si>
  <si>
    <t>Kontynuacja działań rekultywacyjnych już prowadzonych, w tym prolongacja z aPGW</t>
  </si>
  <si>
    <t>Zakres działań przedstwiony w Programie rekultywacji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</si>
  <si>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</si>
  <si>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</si>
  <si>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</si>
  <si>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</si>
  <si>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Poprawa stanu ekologicznego jeziora, szczególnie w zakresie wskaźników biologicznych. Monitoring realizacji działań uzupełniających zgodnie z wytycznymi opracowanych programach rekultywacji</t>
  </si>
  <si>
    <t xml:space="preserve">Implementacja opracowanych programów, w tym w ramach aPGW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</si>
  <si>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</si>
  <si>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</si>
  <si>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</si>
  <si>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</si>
  <si>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</si>
  <si>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</si>
  <si>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Właściciel wody publicznej obowiązany do utrzymania wód na podstawie art. 226 ust.1 w zw. z art. 227 ust. 3 pr. wod.; w zakresie planowania: KZGW (art. 240 ust. 2 pkt 14 pr.w.), RZGW (art. 240 ust. 3 pkt 16 pr.w.)</t>
  </si>
  <si>
    <t>PGW WP - zgodnie z organizacją sprawozdawczości dokonywanej na podstawie art. 328 ust.2 pr.w.</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</si>
  <si>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</si>
  <si>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</si>
  <si>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</si>
  <si>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</si>
  <si>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</si>
  <si>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</si>
  <si>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Właściciel wody publicznej obowiązany do utrzymania wód na podstawie art. 226 ust.1 w zw. z art.227 ust. 3 pr. wod.; w zakresie realizacji - zarząd zlewni (art 240 ust. 4 pkt 8 pr.w.).</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</si>
  <si>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</si>
  <si>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Administracja samorządowa;
PGWWP; 
Użytkownicy terenów nadjeziornych i przedsiębiorcy korzystający z wód</t>
  </si>
  <si>
    <t>Poprawa elementów hydromorfologicznych oraz stanu ekologicznego jeziora, szczególnie wskaźników biologicznych. Monitoring realizacji działań uzupełniających zgodnie z wytycznymi w opracowanych programach renaturyzacji</t>
  </si>
  <si>
    <t>Wielkośc obszaru poddanego renaturyzacji, zgodnie z zakresem wskaxanym w Programie</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</si>
  <si>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</si>
  <si>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</si>
  <si>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</si>
  <si>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</si>
  <si>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</si>
  <si>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</si>
  <si>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art. 324 ust. 2 pkt 1 lit b pr.w.</t>
  </si>
  <si>
    <t>Sprawujący zarząd i sprawujący nadzór nad obszarami chronionymi, w tym PGWWP: RZGW- art. 240 ust. 3 pkt 15 i 17 pr.w, zarządy zlewni - art. 240 ust. 4 pkt 12) i PGL LP - nadleśniczy.</t>
  </si>
  <si>
    <t>Sprawujący nadzór nad obszarami, zarządzający terenem obszaru</t>
  </si>
  <si>
    <t>brak możliwości określenia na poziomie katalogu</t>
  </si>
  <si>
    <t>Poprawa funkcjonowania obszarów chronionych, szczególnie siedlisk przyrodniczych oraz gatunków flory i fauny</t>
  </si>
  <si>
    <t>Koszty podejmowanych działań związanych z czynną ochroną przyrody</t>
  </si>
  <si>
    <t xml:space="preserve">RDOŚ/ GDOŚ, PGL LP; PGWWP, pełniący nadzór nad obszarami chronionymi, rolnicy, sektor prywatny, GIOŚ, właściciele i dzierżawcy gruntów, lokalne władze samorządowe, użytkownicy rybaccy </t>
  </si>
  <si>
    <t>Realizacja działania wynikającego z PO/PZO</t>
  </si>
  <si>
    <t>PO/PZO</t>
  </si>
  <si>
    <t>1-3</t>
  </si>
  <si>
    <t>2027</t>
  </si>
  <si>
    <t>0-1</t>
  </si>
  <si>
    <t>T/N</t>
  </si>
  <si>
    <t>Zgodnie z założeniami poszczególnych PO/PZO</t>
  </si>
  <si>
    <t>1-4</t>
  </si>
  <si>
    <t>1-9,5</t>
  </si>
  <si>
    <t>1-5</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</si>
  <si>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</si>
  <si>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 xml:space="preserve">LWC_09 </t>
  </si>
  <si>
    <t>Działania naprawcze dla obszarów chronionych</t>
  </si>
  <si>
    <t>LWC_09.01</t>
  </si>
  <si>
    <t>Relizacja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</si>
  <si>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</si>
  <si>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</si>
  <si>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Sprawujący zarząd i sprawujący nadzór nad obszarami chronionymi, w tym PGWWP: RZGW- art. 240 ust. 3 pkt 15 i 17 pr.w, zarządy zlewni - art. 240 ust. 4 pkt 12) i PGL LP - nadleśniczy</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</si>
  <si>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PL)</t>
  </si>
  <si>
    <t>Poprawa funkcjonowania obszarów chronionych, szczególnie siedlisk oraz gatunków flory i fauny (Dyrektywa siedliskowa i ptasia)</t>
  </si>
  <si>
    <t>RDOŚ/ GDOŚ, PGL LP; PGWWP</t>
  </si>
  <si>
    <t>Wprowadzenie działań do PO/PZO</t>
  </si>
  <si>
    <t>Wielkość obszaru do ekspertyzy</t>
  </si>
  <si>
    <t>m3</t>
  </si>
  <si>
    <t>LWC_09</t>
  </si>
  <si>
    <t>LWC_09.02</t>
  </si>
  <si>
    <t>Realizacja działań naprawczych dla obszarów chronionych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</si>
  <si>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</si>
  <si>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</si>
  <si>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t>RDOŚ/ GDOŚ, PGWWP</t>
  </si>
  <si>
    <t>LWC_09.03</t>
  </si>
  <si>
    <t>Relizacja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</si>
  <si>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</si>
  <si>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</si>
  <si>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</si>
  <si>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</si>
  <si>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</si>
  <si>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</si>
  <si>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</si>
  <si>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</si>
  <si>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art. 335 ust. 5 w związku z art. 108 ust. 1 ustawy Prawo wodne</t>
  </si>
  <si>
    <t>Inspekcja Ochrony Środowiska jako organ wykonujący kontrolę wykonywania przepisów w tym zakresie (art. 335 ust. 5 pr.w)</t>
  </si>
  <si>
    <t>IOŚ-PIB jako organ wykonujący kontrolę wykonywania przepisów w tym zakresie (art. 108 ust.2 pr.w.)</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</si>
  <si>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</si>
  <si>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Stężenia azotu i fosforu w wodzie, obecność zakwitów wody (stężenie chlorofilu-a, PMPL)</t>
  </si>
  <si>
    <t>Działania kontrolne GIOŚ</t>
  </si>
  <si>
    <t>Liczba przeprowadzonych kontroli</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</si>
  <si>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</si>
  <si>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</si>
  <si>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</si>
  <si>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</si>
  <si>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</si>
  <si>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</si>
  <si>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</si>
  <si>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</si>
  <si>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</si>
  <si>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Wszystkie sfery społeczne i gospodarcze</t>
  </si>
  <si>
    <t>Nie dotyczy - działanie ciągłe (w okresie wykonywania działań uzupełniających)</t>
  </si>
  <si>
    <t>Ocena bieżąca</t>
  </si>
  <si>
    <t xml:space="preserve">Stosunek liczby działań zrealizowanych do zaplanowanych </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</si>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</sst>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charset val="238"/>
      <scheme val="minor"/>
    </font>
    <font>
      <sz val="10"/>
      <name val="Calibri"/>
      <family val="2"/>
      <charset val="238"/>
      <scheme val="minor"/>
    </font>
    <font>
      <b/>
      <sz val="10"/>
      <name val="Calibri"/>
      <family val="2"/>
      <charset val="238"/>
      <scheme val="minor"/>
    </font>
    <font>
      <b/>
      <sz val="10"/>
      <color theme="0"/>
      <name val="Calibri"/>
      <family val="2"/>
      <charset val="238"/>
      <scheme val="minor"/>
    </font>
    <font>
      <b/>
      <sz val="10"/>
      <color theme="1"/>
      <name val="Calibri"/>
      <family val="2"/>
      <charset val="238"/>
      <scheme val="minor"/>
    </font>
    <font>
      <sz val="12"/>
      <color theme="1"/>
      <name val="Calibri"/>
      <family val="2"/>
      <charset val="238"/>
      <scheme val="minor"/>
    </font>
    <font>
      <i/>
      <sz val="10"/>
      <name val="Calibri"/>
      <family val="2"/>
      <charset val="238"/>
      <scheme val="minor"/>
    </font>
    <font>
      <b/>
      <sz val="12"/>
      <color theme="1"/>
      <name val="Calibri"/>
      <family val="2"/>
      <charset val="238"/>
      <scheme val="minor"/>
    </font>
    <font>
      <sz val="8"/>
      <name val="Calibri"/>
      <family val="2"/>
      <charset val="238"/>
      <scheme val="minor"/>
    </font>
    <font>
      <i/>
      <sz val="8"/>
      <name val="Calibri"/>
      <family val="2"/>
      <charset val="238"/>
      <scheme val="minor"/>
    </font>
    <font>
      <sz val="9"/>
      <name val="Calibri"/>
      <family val="2"/>
      <charset val="238"/>
      <scheme val="minor"/>
    </font>
    <font>
      <sz val="9"/>
      <color theme="0"/>
      <name val="Calibri"/>
      <family val="2"/>
      <charset val="238"/>
      <scheme val="minor"/>
    </font>
    <font>
      <b/>
      <i/>
      <sz val="8"/>
      <name val="Calibri"/>
      <family val="2"/>
      <charset val="238"/>
      <scheme val="minor"/>
    </font>
    <font>
      <sz val="8"/>
      <color theme="1"/>
      <name val="Calibri"/>
      <family val="2"/>
      <charset val="238"/>
      <scheme val="minor"/>
    </font>
    <font>
      <sz val="10"/>
      <name val="Calibri"/>
      <family val="2"/>
      <charset val="238"/>
    </font>
    <font>
      <sz val="10"/>
      <color theme="1"/>
      <name val="Calibri"/>
      <family val="2"/>
      <charset val="238"/>
      <scheme val="minor"/>
    </font>
    <font>
      <sz val="10"/>
      <color rgb="FFFF0000"/>
      <name val="Calibri"/>
      <family val="2"/>
      <charset val="238"/>
      <scheme val="minor"/>
    </font>
    <font>
      <sz val="12"/>
      <color rgb="FFFF0000"/>
      <name val="Calibri"/>
      <family val="2"/>
      <charset val="238"/>
      <scheme val="minor"/>
    </font>
    <font>
      <b/>
      <sz val="9"/>
      <name val="Calibri"/>
      <family val="2"/>
      <charset val="238"/>
      <scheme val="minor"/>
    </font>
    <font>
      <sz val="11"/>
      <name val="Calibri"/>
      <family val="2"/>
      <charset val="238"/>
      <scheme val="minor"/>
    </font>
    <font>
      <sz val="9"/>
      <name val="Calibri"/>
      <family val="2"/>
      <scheme val="minor"/>
    </font>
  </fonts>
  <fills count="2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rgb="FF7030A0"/>
        <bgColor indexed="64"/>
      </patternFill>
    </fill>
    <fill>
      <patternFill patternType="solid">
        <fgColor rgb="FFC78BE9"/>
        <bgColor indexed="64"/>
      </patternFill>
    </fill>
    <fill>
      <patternFill patternType="solid">
        <fgColor theme="9"/>
        <bgColor indexed="64"/>
      </patternFill>
    </fill>
    <fill>
      <patternFill patternType="solid">
        <fgColor theme="6" tint="0.79998168889431442"/>
        <bgColor indexed="64"/>
      </patternFill>
    </fill>
    <fill>
      <patternFill patternType="solid">
        <fgColor rgb="FF934BC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7E1F8"/>
        <bgColor indexed="64"/>
      </patternFill>
    </fill>
    <fill>
      <patternFill patternType="solid">
        <fgColor rgb="FFFF6699"/>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2FAD4"/>
        <bgColor indexed="64"/>
      </patternFill>
    </fill>
    <fill>
      <patternFill patternType="solid">
        <fgColor rgb="FFD5F9F9"/>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17">
    <xf numFmtId="0" fontId="0" fillId="0" borderId="0" xfId="0"/>
    <xf numFmtId="0" fontId="5" fillId="0" borderId="0" xfId="0" applyFont="1" applyAlignment="1" applyProtection="1">
      <alignment horizontal="center" vertical="center"/>
      <protection locked="0"/>
    </xf>
    <xf numFmtId="0" fontId="2" fillId="14"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2" fillId="3" borderId="1" xfId="0" applyFont="1" applyFill="1" applyBorder="1" applyAlignment="1" applyProtection="1">
      <alignment horizontal="center" vertical="top" wrapText="1"/>
      <protection locked="0"/>
    </xf>
    <xf numFmtId="0" fontId="2" fillId="4"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2" fillId="19" borderId="1" xfId="0" applyFont="1" applyFill="1" applyBorder="1" applyAlignment="1" applyProtection="1">
      <alignment horizontal="center" vertical="center" wrapText="1"/>
      <protection locked="0"/>
    </xf>
    <xf numFmtId="0" fontId="15" fillId="0" borderId="1"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Fill="1" applyAlignment="1" applyProtection="1">
      <alignment horizontal="center" vertical="center"/>
      <protection locked="0"/>
    </xf>
    <xf numFmtId="0" fontId="1" fillId="3" borderId="1" xfId="0" applyFont="1" applyFill="1" applyBorder="1" applyAlignment="1" applyProtection="1">
      <alignment horizontal="center" vertical="top" wrapText="1"/>
      <protection locked="0"/>
    </xf>
    <xf numFmtId="0" fontId="9" fillId="19" borderId="1"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16" fillId="2" borderId="0" xfId="0" applyFont="1" applyFill="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8" fillId="23" borderId="0" xfId="0" applyFont="1" applyFill="1" applyAlignment="1">
      <alignment vertical="top"/>
    </xf>
    <xf numFmtId="0" fontId="2"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wrapText="1"/>
      <protection locked="0"/>
    </xf>
    <xf numFmtId="0" fontId="10" fillId="23" borderId="0" xfId="0" applyFont="1" applyFill="1" applyAlignment="1">
      <alignment vertical="top"/>
    </xf>
    <xf numFmtId="0" fontId="2" fillId="5" borderId="2" xfId="0" applyFont="1" applyFill="1" applyBorder="1" applyAlignment="1" applyProtection="1">
      <alignment horizontal="center" vertical="center"/>
      <protection locked="0"/>
    </xf>
    <xf numFmtId="0" fontId="2" fillId="12" borderId="1" xfId="0" applyFont="1" applyFill="1" applyBorder="1" applyAlignment="1" applyProtection="1">
      <alignment horizontal="center" vertical="center" wrapText="1"/>
      <protection locked="0"/>
    </xf>
    <xf numFmtId="0" fontId="2" fillId="18" borderId="1" xfId="0" applyFont="1" applyFill="1" applyBorder="1" applyAlignment="1" applyProtection="1">
      <alignment horizontal="center" vertical="center" wrapText="1"/>
      <protection locked="0"/>
    </xf>
    <xf numFmtId="0" fontId="9" fillId="19" borderId="10" xfId="0" applyFont="1" applyFill="1" applyBorder="1" applyAlignment="1" applyProtection="1">
      <alignment vertical="center" wrapText="1"/>
      <protection locked="0"/>
    </xf>
    <xf numFmtId="0" fontId="1" fillId="20" borderId="10" xfId="0" applyFont="1" applyFill="1" applyBorder="1" applyAlignment="1" applyProtection="1">
      <alignment horizontal="center" vertical="center" wrapText="1"/>
      <protection locked="0"/>
    </xf>
    <xf numFmtId="0" fontId="14" fillId="6" borderId="2"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22" borderId="10" xfId="0" applyFont="1" applyFill="1" applyBorder="1" applyAlignment="1" applyProtection="1">
      <alignment horizontal="center" vertical="center" wrapText="1"/>
      <protection locked="0"/>
    </xf>
    <xf numFmtId="0" fontId="5" fillId="22" borderId="0" xfId="0" applyFont="1" applyFill="1" applyAlignment="1" applyProtection="1">
      <alignment horizontal="center" vertical="center"/>
      <protection locked="0"/>
    </xf>
    <xf numFmtId="164" fontId="1" fillId="22" borderId="1" xfId="0" applyNumberFormat="1" applyFont="1" applyFill="1" applyBorder="1" applyAlignment="1" applyProtection="1">
      <alignment horizontal="center" vertical="center" wrapText="1"/>
      <protection locked="0"/>
    </xf>
    <xf numFmtId="0" fontId="14" fillId="24" borderId="1" xfId="0" applyFont="1" applyFill="1" applyBorder="1" applyAlignment="1">
      <alignment horizontal="center" vertical="center" wrapText="1"/>
    </xf>
    <xf numFmtId="49" fontId="1" fillId="22" borderId="1" xfId="0" applyNumberFormat="1" applyFont="1" applyFill="1" applyBorder="1" applyAlignment="1" applyProtection="1">
      <alignment horizontal="center" vertical="center" wrapText="1"/>
      <protection locked="0"/>
    </xf>
    <xf numFmtId="0" fontId="17" fillId="22" borderId="0" xfId="0" applyFont="1" applyFill="1" applyAlignment="1" applyProtection="1">
      <alignment horizontal="center" vertical="center"/>
      <protection locked="0"/>
    </xf>
    <xf numFmtId="0" fontId="1" fillId="6" borderId="10" xfId="0" applyFont="1" applyFill="1" applyBorder="1" applyAlignment="1" applyProtection="1">
      <alignment horizontal="center" vertical="center" wrapText="1"/>
      <protection locked="0"/>
    </xf>
    <xf numFmtId="0" fontId="5" fillId="6" borderId="0" xfId="0" applyFont="1" applyFill="1" applyAlignment="1" applyProtection="1">
      <alignment horizontal="center" vertical="center"/>
      <protection locked="0"/>
    </xf>
    <xf numFmtId="164" fontId="1" fillId="6" borderId="1" xfId="0" applyNumberFormat="1" applyFont="1" applyFill="1" applyBorder="1" applyAlignment="1" applyProtection="1">
      <alignment horizontal="center" vertical="center" wrapText="1"/>
      <protection locked="0"/>
    </xf>
    <xf numFmtId="164" fontId="1" fillId="21" borderId="1" xfId="0" applyNumberFormat="1" applyFont="1" applyFill="1" applyBorder="1" applyAlignment="1" applyProtection="1">
      <alignment horizontal="center" vertical="center" wrapText="1"/>
      <protection locked="0"/>
    </xf>
    <xf numFmtId="0" fontId="1" fillId="21" borderId="10" xfId="0" applyFont="1" applyFill="1" applyBorder="1" applyAlignment="1" applyProtection="1">
      <alignment horizontal="center" vertical="center" wrapText="1"/>
      <protection locked="0"/>
    </xf>
    <xf numFmtId="0" fontId="5" fillId="21" borderId="0" xfId="0" applyFont="1" applyFill="1" applyAlignment="1" applyProtection="1">
      <alignment horizontal="center" vertical="center"/>
      <protection locked="0"/>
    </xf>
    <xf numFmtId="164" fontId="1" fillId="20" borderId="1" xfId="0" applyNumberFormat="1" applyFont="1" applyFill="1" applyBorder="1" applyAlignment="1" applyProtection="1">
      <alignment horizontal="center" vertical="center" wrapText="1"/>
      <protection locked="0"/>
    </xf>
    <xf numFmtId="0" fontId="5" fillId="20" borderId="0" xfId="0" applyFont="1" applyFill="1" applyAlignment="1" applyProtection="1">
      <alignment horizontal="center" vertical="center"/>
      <protection locked="0"/>
    </xf>
    <xf numFmtId="0" fontId="1" fillId="6" borderId="1" xfId="0" applyFont="1" applyFill="1" applyBorder="1" applyAlignment="1" applyProtection="1">
      <alignment horizontal="left" vertical="top" wrapText="1"/>
      <protection locked="0"/>
    </xf>
    <xf numFmtId="0" fontId="1" fillId="6" borderId="6" xfId="0" applyFont="1" applyFill="1" applyBorder="1" applyAlignment="1" applyProtection="1">
      <alignment horizontal="center" vertical="center" wrapText="1"/>
      <protection locked="0"/>
    </xf>
    <xf numFmtId="0" fontId="1" fillId="25" borderId="1" xfId="0" applyFont="1" applyFill="1" applyBorder="1" applyAlignment="1" applyProtection="1">
      <alignment horizontal="center" vertical="center" wrapText="1"/>
      <protection locked="0"/>
    </xf>
    <xf numFmtId="0" fontId="1" fillId="6" borderId="0" xfId="0" applyFont="1" applyFill="1" applyAlignment="1" applyProtection="1">
      <alignment horizontal="center" wrapText="1"/>
      <protection locked="0"/>
    </xf>
    <xf numFmtId="10" fontId="1" fillId="20" borderId="1" xfId="0" applyNumberFormat="1" applyFont="1" applyFill="1" applyBorder="1" applyAlignment="1" applyProtection="1">
      <alignment horizontal="center" vertical="center" wrapText="1"/>
      <protection locked="0"/>
    </xf>
    <xf numFmtId="2" fontId="1" fillId="20" borderId="1" xfId="0" applyNumberFormat="1" applyFont="1" applyFill="1" applyBorder="1" applyAlignment="1" applyProtection="1">
      <alignment horizontal="center" vertical="center" wrapText="1"/>
      <protection locked="0"/>
    </xf>
    <xf numFmtId="10" fontId="1" fillId="21" borderId="1" xfId="0" applyNumberFormat="1" applyFont="1" applyFill="1" applyBorder="1" applyAlignment="1" applyProtection="1">
      <alignment horizontal="center" vertical="center" wrapText="1"/>
      <protection locked="0"/>
    </xf>
    <xf numFmtId="2" fontId="1" fillId="21" borderId="1" xfId="0" applyNumberFormat="1" applyFont="1" applyFill="1" applyBorder="1" applyAlignment="1" applyProtection="1">
      <alignment horizontal="center" vertical="center" wrapText="1"/>
      <protection locked="0"/>
    </xf>
    <xf numFmtId="10" fontId="1" fillId="6" borderId="1" xfId="0" applyNumberFormat="1" applyFont="1" applyFill="1" applyBorder="1" applyAlignment="1" applyProtection="1">
      <alignment horizontal="center" vertical="center" wrapText="1"/>
      <protection locked="0"/>
    </xf>
    <xf numFmtId="2" fontId="1" fillId="6" borderId="1" xfId="0" applyNumberFormat="1" applyFont="1" applyFill="1" applyBorder="1" applyAlignment="1" applyProtection="1">
      <alignment horizontal="center" vertical="center" wrapText="1"/>
      <protection locked="0"/>
    </xf>
    <xf numFmtId="10" fontId="1" fillId="22" borderId="1" xfId="0" applyNumberFormat="1" applyFont="1" applyFill="1" applyBorder="1" applyAlignment="1" applyProtection="1">
      <alignment horizontal="center" vertical="center" wrapText="1"/>
      <protection locked="0"/>
    </xf>
    <xf numFmtId="2" fontId="1" fillId="22" borderId="1" xfId="0" applyNumberFormat="1" applyFont="1" applyFill="1" applyBorder="1" applyAlignment="1" applyProtection="1">
      <alignment horizontal="center" vertical="center" wrapText="1"/>
      <protection locked="0"/>
    </xf>
    <xf numFmtId="16" fontId="1" fillId="22" borderId="1" xfId="0" applyNumberFormat="1" applyFont="1" applyFill="1" applyBorder="1" applyAlignment="1" applyProtection="1">
      <alignment horizontal="center" vertical="center" wrapText="1"/>
      <protection locked="0"/>
    </xf>
    <xf numFmtId="0" fontId="1" fillId="20" borderId="1" xfId="0" applyFont="1" applyFill="1" applyBorder="1" applyAlignment="1" applyProtection="1">
      <alignment horizontal="center" vertical="center" wrapText="1"/>
      <protection locked="0"/>
    </xf>
    <xf numFmtId="0" fontId="2" fillId="20" borderId="1" xfId="0" applyFont="1" applyFill="1" applyBorder="1" applyAlignment="1" applyProtection="1">
      <alignment horizontal="center" vertical="center" wrapText="1"/>
      <protection locked="0"/>
    </xf>
    <xf numFmtId="0" fontId="1" fillId="21" borderId="1" xfId="0" applyFont="1" applyFill="1" applyBorder="1" applyAlignment="1" applyProtection="1">
      <alignment horizontal="center" vertical="center" wrapText="1"/>
      <protection locked="0"/>
    </xf>
    <xf numFmtId="0" fontId="2" fillId="21" borderId="1" xfId="0" applyFont="1" applyFill="1" applyBorder="1" applyAlignment="1" applyProtection="1">
      <alignment horizontal="center" vertical="center" wrapText="1"/>
      <protection locked="0"/>
    </xf>
    <xf numFmtId="0" fontId="1" fillId="22" borderId="1" xfId="0" applyFont="1" applyFill="1" applyBorder="1" applyAlignment="1" applyProtection="1">
      <alignment horizontal="center" vertical="center" wrapText="1"/>
      <protection locked="0"/>
    </xf>
    <xf numFmtId="0" fontId="2" fillId="22" borderId="1" xfId="0" applyFont="1" applyFill="1" applyBorder="1" applyAlignment="1" applyProtection="1">
      <alignment horizontal="center" vertical="center" wrapText="1"/>
      <protection locked="0"/>
    </xf>
    <xf numFmtId="0" fontId="1" fillId="20" borderId="1" xfId="0" applyFont="1" applyFill="1" applyBorder="1" applyAlignment="1" applyProtection="1">
      <alignment vertical="center" wrapText="1"/>
      <protection locked="0"/>
    </xf>
    <xf numFmtId="0" fontId="2" fillId="20" borderId="1" xfId="0" applyFont="1" applyFill="1" applyBorder="1" applyAlignment="1" applyProtection="1">
      <alignment vertical="center" wrapText="1"/>
      <protection locked="0"/>
    </xf>
    <xf numFmtId="0" fontId="1" fillId="21" borderId="1" xfId="0" applyFont="1" applyFill="1" applyBorder="1" applyAlignment="1" applyProtection="1">
      <alignment vertical="center" wrapText="1"/>
      <protection locked="0"/>
    </xf>
    <xf numFmtId="0" fontId="2" fillId="21" borderId="1" xfId="0" applyFont="1" applyFill="1" applyBorder="1" applyAlignment="1" applyProtection="1">
      <alignment vertical="center" wrapText="1"/>
      <protection locked="0"/>
    </xf>
    <xf numFmtId="0" fontId="1" fillId="22" borderId="1" xfId="0" applyFont="1" applyFill="1" applyBorder="1" applyAlignment="1" applyProtection="1">
      <alignment vertical="center" wrapText="1"/>
      <protection locked="0"/>
    </xf>
    <xf numFmtId="0" fontId="2" fillId="22" borderId="1" xfId="0" applyFont="1" applyFill="1" applyBorder="1" applyAlignment="1" applyProtection="1">
      <alignment vertical="center" wrapText="1"/>
      <protection locked="0"/>
    </xf>
    <xf numFmtId="0" fontId="2" fillId="3"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2" fillId="16"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protection locked="0"/>
    </xf>
    <xf numFmtId="0" fontId="2" fillId="12" borderId="6" xfId="0"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2" fillId="14" borderId="1" xfId="0" applyFont="1" applyFill="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2" fillId="17" borderId="1"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center" wrapText="1"/>
      <protection locked="0"/>
    </xf>
    <xf numFmtId="0" fontId="2" fillId="0" borderId="10"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protection locked="0"/>
    </xf>
  </cellXfs>
  <cellStyles count="1">
    <cellStyle name="Normalny" xfId="0" builtinId="0"/>
  </cellStyles>
  <dxfs count="0"/>
  <tableStyles count="0" defaultTableStyle="TableStyleMedium2" defaultPivotStyle="PivotStyleLight16"/>
  <colors>
    <mruColors>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399364</xdr:colOff>
      <xdr:row>0</xdr:row>
      <xdr:rowOff>168088</xdr:rowOff>
    </xdr:from>
    <xdr:to>
      <xdr:col>9</xdr:col>
      <xdr:colOff>565887</xdr:colOff>
      <xdr:row>2</xdr:row>
      <xdr:rowOff>277427</xdr:rowOff>
    </xdr:to>
    <xdr:grpSp>
      <xdr:nvGrpSpPr>
        <xdr:cNvPr id="2" name="Grupa 8">
          <a:extLst>
            <a:ext uri="{FF2B5EF4-FFF2-40B4-BE49-F238E27FC236}">
              <a16:creationId xmlns:a16="http://schemas.microsoft.com/office/drawing/2014/main" id="{04482B6B-BBB5-4139-BA66-9E76E587FE8C}"/>
            </a:ext>
          </a:extLst>
        </xdr:cNvPr>
        <xdr:cNvGrpSpPr>
          <a:grpSpLocks noChangeAspect="1"/>
        </xdr:cNvGrpSpPr>
      </xdr:nvGrpSpPr>
      <xdr:grpSpPr bwMode="auto">
        <a:xfrm>
          <a:off x="399364" y="168088"/>
          <a:ext cx="11388705" cy="663521"/>
          <a:chOff x="99392" y="0"/>
          <a:chExt cx="10186980" cy="675703"/>
        </a:xfrm>
      </xdr:grpSpPr>
      <xdr:grpSp>
        <xdr:nvGrpSpPr>
          <xdr:cNvPr id="3" name="Grupa 5">
            <a:extLst>
              <a:ext uri="{FF2B5EF4-FFF2-40B4-BE49-F238E27FC236}">
                <a16:creationId xmlns:a16="http://schemas.microsoft.com/office/drawing/2014/main" id="{721D3DF7-C704-42DD-8170-90ACEA87437C}"/>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090A337C-02F6-4642-8136-04CD46A02D0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FB763556-6CDD-4E77-8725-5D5051DCEC4F}"/>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04F2FFE5-A5B9-4026-84A2-43B99EBBB0EF}"/>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661DEEF4-BE0E-45F3-8D01-B28D9637027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EA32"/>
  <sheetViews>
    <sheetView showGridLines="0" tabSelected="1" view="pageBreakPreview" zoomScale="55" zoomScaleNormal="110" zoomScaleSheetLayoutView="55" workbookViewId="0">
      <pane xSplit="3" ySplit="7" topLeftCell="D8" activePane="bottomRight" state="frozen"/>
      <selection pane="topRight" activeCell="D1" sqref="D1"/>
      <selection pane="bottomLeft" activeCell="A8" sqref="A8"/>
      <selection pane="bottomRight" activeCell="H45" sqref="H45"/>
    </sheetView>
  </sheetViews>
  <sheetFormatPr defaultColWidth="19.33203125" defaultRowHeight="15.6" x14ac:dyDescent="0.3"/>
  <cols>
    <col min="1" max="1" width="8.44140625" style="13" customWidth="1"/>
    <col min="2" max="2" width="19.33203125" style="15"/>
    <col min="3" max="3" width="19.33203125" style="16"/>
    <col min="4" max="4" width="19.33203125" style="15"/>
    <col min="5" max="5" width="19.33203125" style="16"/>
    <col min="6" max="6" width="19.33203125" style="17"/>
    <col min="7" max="10" width="19.33203125" style="15"/>
    <col min="11" max="11" width="34.109375" style="15" customWidth="1"/>
    <col min="12" max="69" width="19.33203125" style="15"/>
    <col min="70" max="70" width="19.33203125" style="18"/>
    <col min="71" max="74" width="19.33203125" style="15"/>
    <col min="75" max="75" width="19.33203125" style="18"/>
    <col min="76" max="131" width="19.33203125" style="15"/>
    <col min="132" max="16384" width="19.33203125" style="1"/>
  </cols>
  <sheetData>
    <row r="1" spans="1:131" ht="29.25" customHeight="1" x14ac:dyDescent="0.3">
      <c r="A1" s="22"/>
      <c r="B1" s="23"/>
      <c r="C1" s="24"/>
      <c r="D1" s="23"/>
      <c r="E1" s="24"/>
      <c r="F1" s="25"/>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6"/>
      <c r="BS1" s="23"/>
      <c r="BT1" s="23"/>
      <c r="BU1" s="23"/>
      <c r="BV1" s="23"/>
      <c r="BW1" s="26"/>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row>
    <row r="2" spans="1:131" x14ac:dyDescent="0.3">
      <c r="A2" s="27"/>
      <c r="B2" s="28" t="s">
        <v>0</v>
      </c>
      <c r="C2" s="29"/>
      <c r="D2" s="30"/>
      <c r="E2" s="29"/>
      <c r="F2" s="31"/>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row>
    <row r="3" spans="1:131" ht="26.4" customHeight="1" x14ac:dyDescent="0.3">
      <c r="A3" s="27"/>
      <c r="B3" s="32" t="s">
        <v>1</v>
      </c>
      <c r="C3" s="29"/>
      <c r="D3" s="30"/>
      <c r="E3" s="29"/>
      <c r="F3" s="31"/>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row>
    <row r="4" spans="1:131" x14ac:dyDescent="0.3">
      <c r="A4" s="106" t="s">
        <v>2</v>
      </c>
      <c r="B4" s="107"/>
      <c r="C4" s="107"/>
      <c r="D4" s="107"/>
      <c r="E4" s="107"/>
      <c r="F4" s="107"/>
      <c r="G4" s="107"/>
      <c r="H4" s="107"/>
      <c r="I4" s="107"/>
      <c r="J4" s="107"/>
      <c r="K4" s="107"/>
      <c r="L4" s="107"/>
      <c r="M4" s="94" t="s">
        <v>3</v>
      </c>
      <c r="N4" s="94"/>
      <c r="O4" s="94"/>
      <c r="P4" s="94"/>
      <c r="Q4" s="94"/>
      <c r="R4" s="94"/>
      <c r="S4" s="94"/>
      <c r="T4" s="94"/>
      <c r="U4" s="94"/>
      <c r="V4" s="94"/>
      <c r="W4" s="94"/>
      <c r="X4" s="94"/>
      <c r="Y4" s="94"/>
      <c r="Z4" s="94"/>
      <c r="AA4" s="94"/>
      <c r="AB4" s="94"/>
      <c r="AC4" s="94"/>
      <c r="AD4" s="94"/>
      <c r="AE4" s="94"/>
      <c r="AF4" s="87" t="s">
        <v>4</v>
      </c>
      <c r="AG4" s="87"/>
      <c r="AH4" s="87"/>
      <c r="AI4" s="87"/>
      <c r="AJ4" s="87"/>
      <c r="AK4" s="87"/>
      <c r="AL4" s="87"/>
      <c r="AM4" s="87"/>
      <c r="AN4" s="87"/>
      <c r="AO4" s="87"/>
      <c r="AP4" s="87"/>
      <c r="AQ4" s="87"/>
      <c r="AR4" s="104" t="s">
        <v>5</v>
      </c>
      <c r="AS4" s="104"/>
      <c r="AT4" s="104"/>
      <c r="AU4" s="104"/>
      <c r="AV4" s="104"/>
      <c r="AW4" s="104"/>
      <c r="AX4" s="104"/>
      <c r="AY4" s="104"/>
      <c r="AZ4" s="104"/>
      <c r="BA4" s="104"/>
      <c r="BB4" s="104"/>
      <c r="BC4" s="104"/>
      <c r="BD4" s="104"/>
      <c r="BE4" s="104"/>
      <c r="BF4" s="104"/>
      <c r="BG4" s="104"/>
      <c r="BH4" s="104"/>
      <c r="BI4" s="104"/>
      <c r="BJ4" s="104"/>
      <c r="BK4" s="104"/>
      <c r="BL4" s="33"/>
      <c r="BM4" s="33"/>
      <c r="BN4" s="103" t="s">
        <v>6</v>
      </c>
      <c r="BO4" s="103"/>
      <c r="BP4" s="103"/>
      <c r="BQ4" s="103"/>
      <c r="BR4" s="103"/>
      <c r="BS4" s="103"/>
      <c r="BT4" s="103"/>
      <c r="BU4" s="103"/>
      <c r="BV4" s="103"/>
      <c r="BW4" s="103"/>
      <c r="BX4" s="103"/>
      <c r="BY4" s="103"/>
      <c r="BZ4" s="103"/>
      <c r="CA4" s="103"/>
      <c r="CB4" s="103"/>
      <c r="CC4" s="103"/>
      <c r="CD4" s="103"/>
      <c r="CE4" s="103"/>
      <c r="CF4" s="103"/>
      <c r="CG4" s="103"/>
      <c r="CH4" s="103"/>
      <c r="CI4" s="103"/>
      <c r="CJ4" s="103"/>
      <c r="CK4" s="103"/>
      <c r="CL4" s="103"/>
      <c r="CM4" s="103"/>
      <c r="CN4" s="103"/>
      <c r="CO4" s="82"/>
      <c r="CP4" s="104" t="s">
        <v>7</v>
      </c>
      <c r="CQ4" s="104"/>
      <c r="CR4" s="104"/>
      <c r="CS4" s="104"/>
      <c r="CT4" s="104"/>
      <c r="CU4" s="104"/>
      <c r="CV4" s="104"/>
      <c r="CW4" s="104"/>
      <c r="CX4" s="113" t="s">
        <v>8</v>
      </c>
      <c r="CY4" s="113"/>
      <c r="CZ4" s="113"/>
      <c r="DA4" s="111" t="s">
        <v>9</v>
      </c>
      <c r="DB4" s="111"/>
      <c r="DC4" s="113" t="s">
        <v>10</v>
      </c>
      <c r="DD4" s="113"/>
      <c r="DE4" s="96" t="s">
        <v>11</v>
      </c>
      <c r="DF4" s="97"/>
      <c r="DG4" s="97"/>
      <c r="DH4" s="97"/>
      <c r="DI4" s="97"/>
      <c r="DJ4" s="97"/>
      <c r="DK4" s="97"/>
      <c r="DL4" s="98"/>
      <c r="DM4" s="102" t="s">
        <v>12</v>
      </c>
      <c r="DN4" s="102"/>
      <c r="DO4" s="102"/>
      <c r="DP4" s="102"/>
      <c r="DQ4" s="102"/>
      <c r="DR4" s="102"/>
      <c r="DS4" s="102"/>
      <c r="DT4" s="112" t="s">
        <v>13</v>
      </c>
      <c r="DU4" s="112"/>
      <c r="DV4" s="112"/>
      <c r="DW4" s="112"/>
      <c r="DX4" s="112"/>
      <c r="DY4" s="112"/>
      <c r="DZ4" s="112"/>
      <c r="EA4" s="110" t="s">
        <v>14</v>
      </c>
    </row>
    <row r="5" spans="1:131" x14ac:dyDescent="0.3">
      <c r="A5" s="108"/>
      <c r="B5" s="109"/>
      <c r="C5" s="109"/>
      <c r="D5" s="109"/>
      <c r="E5" s="109"/>
      <c r="F5" s="109"/>
      <c r="G5" s="109"/>
      <c r="H5" s="109"/>
      <c r="I5" s="109"/>
      <c r="J5" s="109"/>
      <c r="K5" s="109"/>
      <c r="L5" s="109"/>
      <c r="M5" s="94"/>
      <c r="N5" s="94"/>
      <c r="O5" s="94"/>
      <c r="P5" s="94"/>
      <c r="Q5" s="94"/>
      <c r="R5" s="94"/>
      <c r="S5" s="94"/>
      <c r="T5" s="94"/>
      <c r="U5" s="94"/>
      <c r="V5" s="94"/>
      <c r="W5" s="94"/>
      <c r="X5" s="94"/>
      <c r="Y5" s="94"/>
      <c r="Z5" s="94"/>
      <c r="AA5" s="94"/>
      <c r="AB5" s="94"/>
      <c r="AC5" s="94"/>
      <c r="AD5" s="94"/>
      <c r="AE5" s="94"/>
      <c r="AF5" s="87" t="s">
        <v>15</v>
      </c>
      <c r="AG5" s="87"/>
      <c r="AH5" s="87"/>
      <c r="AI5" s="116" t="s">
        <v>16</v>
      </c>
      <c r="AJ5" s="116"/>
      <c r="AK5" s="116"/>
      <c r="AL5" s="116"/>
      <c r="AM5" s="116"/>
      <c r="AN5" s="87" t="s">
        <v>17</v>
      </c>
      <c r="AO5" s="87"/>
      <c r="AP5" s="87"/>
      <c r="AQ5" s="87"/>
      <c r="AR5" s="88" t="s">
        <v>18</v>
      </c>
      <c r="AS5" s="88"/>
      <c r="AT5" s="88"/>
      <c r="AU5" s="90" t="s">
        <v>19</v>
      </c>
      <c r="AV5" s="90"/>
      <c r="AW5" s="88" t="s">
        <v>20</v>
      </c>
      <c r="AX5" s="88"/>
      <c r="AY5" s="88"/>
      <c r="AZ5" s="90" t="s">
        <v>21</v>
      </c>
      <c r="BA5" s="90"/>
      <c r="BB5" s="90"/>
      <c r="BC5" s="90"/>
      <c r="BD5" s="90"/>
      <c r="BE5" s="114" t="s">
        <v>22</v>
      </c>
      <c r="BF5" s="115" t="s">
        <v>23</v>
      </c>
      <c r="BG5" s="88" t="s">
        <v>24</v>
      </c>
      <c r="BH5" s="88"/>
      <c r="BI5" s="88"/>
      <c r="BJ5" s="88"/>
      <c r="BK5" s="88"/>
      <c r="BL5" s="91" t="s">
        <v>22</v>
      </c>
      <c r="BM5" s="93" t="s">
        <v>25</v>
      </c>
      <c r="BN5" s="94" t="s">
        <v>26</v>
      </c>
      <c r="BO5" s="94"/>
      <c r="BP5" s="94"/>
      <c r="BQ5" s="94"/>
      <c r="BR5" s="94"/>
      <c r="BS5" s="94"/>
      <c r="BT5" s="2" t="s">
        <v>27</v>
      </c>
      <c r="BU5" s="94" t="s">
        <v>28</v>
      </c>
      <c r="BV5" s="94"/>
      <c r="BW5" s="94"/>
      <c r="BX5" s="94"/>
      <c r="BY5" s="94"/>
      <c r="BZ5" s="94"/>
      <c r="CA5" s="94"/>
      <c r="CB5" s="2" t="s">
        <v>29</v>
      </c>
      <c r="CC5" s="94" t="s">
        <v>30</v>
      </c>
      <c r="CD5" s="94"/>
      <c r="CE5" s="95" t="s">
        <v>31</v>
      </c>
      <c r="CF5" s="95"/>
      <c r="CG5" s="95"/>
      <c r="CH5" s="95"/>
      <c r="CI5" s="95"/>
      <c r="CJ5" s="95"/>
      <c r="CK5" s="94" t="s">
        <v>32</v>
      </c>
      <c r="CL5" s="94"/>
      <c r="CM5" s="94"/>
      <c r="CN5" s="94"/>
      <c r="CO5" s="3"/>
      <c r="CP5" s="88" t="s">
        <v>33</v>
      </c>
      <c r="CQ5" s="88"/>
      <c r="CR5" s="88"/>
      <c r="CS5" s="88"/>
      <c r="CT5" s="88"/>
      <c r="CU5" s="88"/>
      <c r="CV5" s="89" t="s">
        <v>22</v>
      </c>
      <c r="CW5" s="105" t="s">
        <v>34</v>
      </c>
      <c r="CX5" s="113"/>
      <c r="CY5" s="113"/>
      <c r="CZ5" s="113"/>
      <c r="DA5" s="111"/>
      <c r="DB5" s="111"/>
      <c r="DC5" s="113"/>
      <c r="DD5" s="113"/>
      <c r="DE5" s="99"/>
      <c r="DF5" s="100"/>
      <c r="DG5" s="100"/>
      <c r="DH5" s="100"/>
      <c r="DI5" s="100"/>
      <c r="DJ5" s="100"/>
      <c r="DK5" s="100"/>
      <c r="DL5" s="101"/>
      <c r="DM5" s="102"/>
      <c r="DN5" s="102"/>
      <c r="DO5" s="102"/>
      <c r="DP5" s="102"/>
      <c r="DQ5" s="102"/>
      <c r="DR5" s="102"/>
      <c r="DS5" s="102"/>
      <c r="DT5" s="112"/>
      <c r="DU5" s="112"/>
      <c r="DV5" s="112"/>
      <c r="DW5" s="112"/>
      <c r="DX5" s="112"/>
      <c r="DY5" s="112"/>
      <c r="DZ5" s="112"/>
      <c r="EA5" s="110"/>
    </row>
    <row r="6" spans="1:131" s="4" customFormat="1" ht="46.5" customHeight="1" x14ac:dyDescent="0.3">
      <c r="A6" s="84" t="s">
        <v>35</v>
      </c>
      <c r="B6" s="84" t="s">
        <v>36</v>
      </c>
      <c r="C6" s="84" t="s">
        <v>37</v>
      </c>
      <c r="D6" s="84" t="s">
        <v>38</v>
      </c>
      <c r="E6" s="84" t="s">
        <v>39</v>
      </c>
      <c r="F6" s="84" t="s">
        <v>40</v>
      </c>
      <c r="G6" s="80" t="s">
        <v>41</v>
      </c>
      <c r="H6" s="80" t="s">
        <v>42</v>
      </c>
      <c r="I6" s="84" t="s">
        <v>43</v>
      </c>
      <c r="J6" s="84" t="s">
        <v>44</v>
      </c>
      <c r="K6" s="84" t="s">
        <v>45</v>
      </c>
      <c r="L6" s="84" t="s">
        <v>46</v>
      </c>
      <c r="M6" s="5" t="s">
        <v>47</v>
      </c>
      <c r="N6" s="5" t="s">
        <v>48</v>
      </c>
      <c r="O6" s="5" t="s">
        <v>49</v>
      </c>
      <c r="P6" s="5" t="s">
        <v>50</v>
      </c>
      <c r="Q6" s="5" t="s">
        <v>51</v>
      </c>
      <c r="R6" s="5" t="s">
        <v>52</v>
      </c>
      <c r="S6" s="5" t="s">
        <v>53</v>
      </c>
      <c r="T6" s="5" t="s">
        <v>54</v>
      </c>
      <c r="U6" s="5" t="s">
        <v>55</v>
      </c>
      <c r="V6" s="5" t="s">
        <v>56</v>
      </c>
      <c r="W6" s="5" t="s">
        <v>57</v>
      </c>
      <c r="X6" s="5" t="s">
        <v>58</v>
      </c>
      <c r="Y6" s="5" t="s">
        <v>59</v>
      </c>
      <c r="Z6" s="5" t="s">
        <v>60</v>
      </c>
      <c r="AA6" s="20" t="s">
        <v>61</v>
      </c>
      <c r="AB6" s="20" t="s">
        <v>62</v>
      </c>
      <c r="AC6" s="5" t="s">
        <v>63</v>
      </c>
      <c r="AD6" s="5" t="s">
        <v>64</v>
      </c>
      <c r="AE6" s="5" t="s">
        <v>65</v>
      </c>
      <c r="AF6" s="6" t="s">
        <v>66</v>
      </c>
      <c r="AG6" s="6" t="s">
        <v>67</v>
      </c>
      <c r="AH6" s="6" t="s">
        <v>68</v>
      </c>
      <c r="AI6" s="7" t="s">
        <v>68</v>
      </c>
      <c r="AJ6" s="7" t="s">
        <v>69</v>
      </c>
      <c r="AK6" s="7" t="s">
        <v>70</v>
      </c>
      <c r="AL6" s="7" t="s">
        <v>66</v>
      </c>
      <c r="AM6" s="7" t="s">
        <v>71</v>
      </c>
      <c r="AN6" s="6" t="s">
        <v>72</v>
      </c>
      <c r="AO6" s="6" t="s">
        <v>73</v>
      </c>
      <c r="AP6" s="6" t="s">
        <v>74</v>
      </c>
      <c r="AQ6" s="6" t="s">
        <v>75</v>
      </c>
      <c r="AR6" s="8" t="s">
        <v>26</v>
      </c>
      <c r="AS6" s="8" t="s">
        <v>28</v>
      </c>
      <c r="AT6" s="8" t="s">
        <v>27</v>
      </c>
      <c r="AU6" s="9" t="s">
        <v>76</v>
      </c>
      <c r="AV6" s="9" t="s">
        <v>77</v>
      </c>
      <c r="AW6" s="8" t="s">
        <v>78</v>
      </c>
      <c r="AX6" s="8" t="s">
        <v>79</v>
      </c>
      <c r="AY6" s="8" t="s">
        <v>80</v>
      </c>
      <c r="AZ6" s="9" t="s">
        <v>81</v>
      </c>
      <c r="BA6" s="9" t="s">
        <v>82</v>
      </c>
      <c r="BB6" s="9" t="s">
        <v>83</v>
      </c>
      <c r="BC6" s="9" t="s">
        <v>84</v>
      </c>
      <c r="BD6" s="9" t="s">
        <v>85</v>
      </c>
      <c r="BE6" s="114"/>
      <c r="BF6" s="115"/>
      <c r="BG6" s="8" t="s">
        <v>86</v>
      </c>
      <c r="BH6" s="8" t="s">
        <v>87</v>
      </c>
      <c r="BI6" s="8" t="s">
        <v>88</v>
      </c>
      <c r="BJ6" s="8" t="s">
        <v>89</v>
      </c>
      <c r="BK6" s="8" t="s">
        <v>90</v>
      </c>
      <c r="BL6" s="92"/>
      <c r="BM6" s="93"/>
      <c r="BN6" s="84" t="s">
        <v>91</v>
      </c>
      <c r="BO6" s="84" t="s">
        <v>92</v>
      </c>
      <c r="BP6" s="84" t="s">
        <v>93</v>
      </c>
      <c r="BQ6" s="84" t="s">
        <v>94</v>
      </c>
      <c r="BR6" s="84" t="s">
        <v>95</v>
      </c>
      <c r="BS6" s="84" t="s">
        <v>96</v>
      </c>
      <c r="BT6" s="2" t="s">
        <v>97</v>
      </c>
      <c r="BU6" s="84" t="s">
        <v>98</v>
      </c>
      <c r="BV6" s="84" t="s">
        <v>99</v>
      </c>
      <c r="BW6" s="84" t="s">
        <v>95</v>
      </c>
      <c r="BX6" s="84" t="s">
        <v>100</v>
      </c>
      <c r="BY6" s="84" t="s">
        <v>101</v>
      </c>
      <c r="BZ6" s="84" t="s">
        <v>102</v>
      </c>
      <c r="CA6" s="84" t="s">
        <v>103</v>
      </c>
      <c r="CB6" s="2" t="s">
        <v>104</v>
      </c>
      <c r="CC6" s="84" t="s">
        <v>76</v>
      </c>
      <c r="CD6" s="84" t="s">
        <v>77</v>
      </c>
      <c r="CE6" s="2" t="s">
        <v>105</v>
      </c>
      <c r="CF6" s="2" t="s">
        <v>106</v>
      </c>
      <c r="CG6" s="2" t="s">
        <v>107</v>
      </c>
      <c r="CH6" s="2" t="s">
        <v>108</v>
      </c>
      <c r="CI6" s="2" t="s">
        <v>109</v>
      </c>
      <c r="CJ6" s="2" t="s">
        <v>110</v>
      </c>
      <c r="CK6" s="84" t="s">
        <v>111</v>
      </c>
      <c r="CL6" s="84" t="s">
        <v>112</v>
      </c>
      <c r="CM6" s="84" t="s">
        <v>113</v>
      </c>
      <c r="CN6" s="84" t="s">
        <v>114</v>
      </c>
      <c r="CO6" s="10" t="s">
        <v>115</v>
      </c>
      <c r="CP6" s="8" t="s">
        <v>116</v>
      </c>
      <c r="CQ6" s="8" t="s">
        <v>117</v>
      </c>
      <c r="CR6" s="8" t="s">
        <v>118</v>
      </c>
      <c r="CS6" s="8" t="s">
        <v>119</v>
      </c>
      <c r="CT6" s="8" t="s">
        <v>120</v>
      </c>
      <c r="CU6" s="8" t="s">
        <v>121</v>
      </c>
      <c r="CV6" s="89"/>
      <c r="CW6" s="105"/>
      <c r="CX6" s="84" t="s">
        <v>122</v>
      </c>
      <c r="CY6" s="84" t="s">
        <v>123</v>
      </c>
      <c r="CZ6" s="84" t="s">
        <v>124</v>
      </c>
      <c r="DA6" s="83" t="s">
        <v>125</v>
      </c>
      <c r="DB6" s="83" t="s">
        <v>126</v>
      </c>
      <c r="DC6" s="84" t="s">
        <v>127</v>
      </c>
      <c r="DD6" s="84" t="s">
        <v>128</v>
      </c>
      <c r="DE6" s="83" t="s">
        <v>129</v>
      </c>
      <c r="DF6" s="83" t="s">
        <v>130</v>
      </c>
      <c r="DG6" s="83" t="s">
        <v>131</v>
      </c>
      <c r="DH6" s="83" t="s">
        <v>132</v>
      </c>
      <c r="DI6" s="83" t="s">
        <v>133</v>
      </c>
      <c r="DJ6" s="83" t="s">
        <v>134</v>
      </c>
      <c r="DK6" s="83" t="s">
        <v>135</v>
      </c>
      <c r="DL6" s="83" t="s">
        <v>136</v>
      </c>
      <c r="DM6" s="81" t="s">
        <v>137</v>
      </c>
      <c r="DN6" s="81" t="s">
        <v>138</v>
      </c>
      <c r="DO6" s="81" t="s">
        <v>139</v>
      </c>
      <c r="DP6" s="81" t="s">
        <v>140</v>
      </c>
      <c r="DQ6" s="81" t="s">
        <v>141</v>
      </c>
      <c r="DR6" s="81" t="s">
        <v>142</v>
      </c>
      <c r="DS6" s="81" t="s">
        <v>143</v>
      </c>
      <c r="DT6" s="85" t="s">
        <v>144</v>
      </c>
      <c r="DU6" s="85" t="s">
        <v>145</v>
      </c>
      <c r="DV6" s="85" t="s">
        <v>146</v>
      </c>
      <c r="DW6" s="86" t="s">
        <v>147</v>
      </c>
      <c r="DX6" s="10" t="s">
        <v>148</v>
      </c>
      <c r="DY6" s="34" t="s">
        <v>149</v>
      </c>
      <c r="DZ6" s="35" t="s">
        <v>150</v>
      </c>
      <c r="EA6" s="110"/>
    </row>
    <row r="7" spans="1:131" s="19" customFormat="1" ht="62.25" customHeight="1" x14ac:dyDescent="0.3">
      <c r="A7" s="11" t="s">
        <v>35</v>
      </c>
      <c r="B7" s="11" t="s">
        <v>36</v>
      </c>
      <c r="C7" s="12" t="s">
        <v>151</v>
      </c>
      <c r="D7" s="11" t="s">
        <v>38</v>
      </c>
      <c r="E7" s="12" t="s">
        <v>152</v>
      </c>
      <c r="F7" s="11" t="s">
        <v>40</v>
      </c>
      <c r="G7" s="11" t="s">
        <v>41</v>
      </c>
      <c r="H7" s="11" t="s">
        <v>153</v>
      </c>
      <c r="I7" s="11" t="s">
        <v>154</v>
      </c>
      <c r="J7" s="11" t="s">
        <v>155</v>
      </c>
      <c r="K7" s="11" t="s">
        <v>156</v>
      </c>
      <c r="L7" s="11" t="s">
        <v>157</v>
      </c>
      <c r="M7" s="11" t="s">
        <v>158</v>
      </c>
      <c r="N7" s="11" t="s">
        <v>158</v>
      </c>
      <c r="O7" s="11" t="s">
        <v>158</v>
      </c>
      <c r="P7" s="11" t="s">
        <v>158</v>
      </c>
      <c r="Q7" s="11" t="s">
        <v>158</v>
      </c>
      <c r="R7" s="11" t="s">
        <v>158</v>
      </c>
      <c r="S7" s="11" t="s">
        <v>158</v>
      </c>
      <c r="T7" s="11" t="s">
        <v>158</v>
      </c>
      <c r="U7" s="11" t="s">
        <v>158</v>
      </c>
      <c r="V7" s="11" t="s">
        <v>158</v>
      </c>
      <c r="W7" s="11" t="s">
        <v>158</v>
      </c>
      <c r="X7" s="11" t="s">
        <v>158</v>
      </c>
      <c r="Y7" s="11" t="s">
        <v>158</v>
      </c>
      <c r="Z7" s="11" t="s">
        <v>158</v>
      </c>
      <c r="AA7" s="11" t="s">
        <v>158</v>
      </c>
      <c r="AB7" s="11" t="s">
        <v>158</v>
      </c>
      <c r="AC7" s="11" t="s">
        <v>158</v>
      </c>
      <c r="AD7" s="11" t="s">
        <v>158</v>
      </c>
      <c r="AE7" s="11" t="s">
        <v>158</v>
      </c>
      <c r="AF7" s="21" t="s">
        <v>159</v>
      </c>
      <c r="AG7" s="21" t="s">
        <v>160</v>
      </c>
      <c r="AH7" s="21" t="s">
        <v>161</v>
      </c>
      <c r="AI7" s="21" t="s">
        <v>162</v>
      </c>
      <c r="AJ7" s="21" t="s">
        <v>163</v>
      </c>
      <c r="AK7" s="21" t="s">
        <v>164</v>
      </c>
      <c r="AL7" s="21" t="s">
        <v>165</v>
      </c>
      <c r="AM7" s="21" t="s">
        <v>166</v>
      </c>
      <c r="AN7" s="21" t="s">
        <v>167</v>
      </c>
      <c r="AO7" s="21" t="s">
        <v>168</v>
      </c>
      <c r="AP7" s="21" t="s">
        <v>169</v>
      </c>
      <c r="AQ7" s="21" t="s">
        <v>170</v>
      </c>
      <c r="AR7" s="21" t="s">
        <v>171</v>
      </c>
      <c r="AS7" s="21" t="s">
        <v>172</v>
      </c>
      <c r="AT7" s="21" t="s">
        <v>172</v>
      </c>
      <c r="AU7" s="21" t="s">
        <v>172</v>
      </c>
      <c r="AV7" s="21" t="s">
        <v>172</v>
      </c>
      <c r="AW7" s="21" t="s">
        <v>172</v>
      </c>
      <c r="AX7" s="21" t="s">
        <v>172</v>
      </c>
      <c r="AY7" s="21" t="s">
        <v>172</v>
      </c>
      <c r="AZ7" s="21" t="s">
        <v>172</v>
      </c>
      <c r="BA7" s="21" t="s">
        <v>172</v>
      </c>
      <c r="BB7" s="21" t="s">
        <v>172</v>
      </c>
      <c r="BC7" s="21" t="s">
        <v>172</v>
      </c>
      <c r="BD7" s="21" t="s">
        <v>172</v>
      </c>
      <c r="BE7" s="21" t="s">
        <v>173</v>
      </c>
      <c r="BF7" s="21" t="s">
        <v>174</v>
      </c>
      <c r="BG7" s="21" t="s">
        <v>172</v>
      </c>
      <c r="BH7" s="21" t="s">
        <v>172</v>
      </c>
      <c r="BI7" s="21" t="s">
        <v>172</v>
      </c>
      <c r="BJ7" s="21" t="s">
        <v>172</v>
      </c>
      <c r="BK7" s="21" t="s">
        <v>172</v>
      </c>
      <c r="BL7" s="21" t="s">
        <v>175</v>
      </c>
      <c r="BM7" s="21" t="s">
        <v>176</v>
      </c>
      <c r="BN7" s="21" t="s">
        <v>172</v>
      </c>
      <c r="BO7" s="21" t="s">
        <v>172</v>
      </c>
      <c r="BP7" s="21" t="s">
        <v>172</v>
      </c>
      <c r="BQ7" s="21" t="s">
        <v>172</v>
      </c>
      <c r="BR7" s="21" t="s">
        <v>172</v>
      </c>
      <c r="BS7" s="21" t="s">
        <v>172</v>
      </c>
      <c r="BT7" s="21" t="s">
        <v>172</v>
      </c>
      <c r="BU7" s="21" t="s">
        <v>172</v>
      </c>
      <c r="BV7" s="21" t="s">
        <v>172</v>
      </c>
      <c r="BW7" s="21" t="s">
        <v>172</v>
      </c>
      <c r="BX7" s="21" t="s">
        <v>172</v>
      </c>
      <c r="BY7" s="21" t="s">
        <v>172</v>
      </c>
      <c r="BZ7" s="21" t="s">
        <v>172</v>
      </c>
      <c r="CA7" s="21" t="s">
        <v>172</v>
      </c>
      <c r="CB7" s="21" t="s">
        <v>172</v>
      </c>
      <c r="CC7" s="21" t="s">
        <v>172</v>
      </c>
      <c r="CD7" s="21" t="s">
        <v>172</v>
      </c>
      <c r="CE7" s="21" t="s">
        <v>172</v>
      </c>
      <c r="CF7" s="21" t="s">
        <v>172</v>
      </c>
      <c r="CG7" s="21" t="s">
        <v>172</v>
      </c>
      <c r="CH7" s="21" t="s">
        <v>172</v>
      </c>
      <c r="CI7" s="21" t="s">
        <v>172</v>
      </c>
      <c r="CJ7" s="21" t="s">
        <v>172</v>
      </c>
      <c r="CK7" s="21" t="s">
        <v>172</v>
      </c>
      <c r="CL7" s="21" t="s">
        <v>172</v>
      </c>
      <c r="CM7" s="21" t="s">
        <v>172</v>
      </c>
      <c r="CN7" s="21" t="s">
        <v>172</v>
      </c>
      <c r="CO7" s="21" t="s">
        <v>177</v>
      </c>
      <c r="CP7" s="21" t="s">
        <v>178</v>
      </c>
      <c r="CQ7" s="21" t="s">
        <v>178</v>
      </c>
      <c r="CR7" s="21" t="s">
        <v>178</v>
      </c>
      <c r="CS7" s="21" t="s">
        <v>178</v>
      </c>
      <c r="CT7" s="21" t="s">
        <v>178</v>
      </c>
      <c r="CU7" s="21" t="s">
        <v>178</v>
      </c>
      <c r="CV7" s="21" t="s">
        <v>179</v>
      </c>
      <c r="CW7" s="21" t="s">
        <v>180</v>
      </c>
      <c r="CX7" s="11" t="s">
        <v>122</v>
      </c>
      <c r="CY7" s="11" t="s">
        <v>123</v>
      </c>
      <c r="CZ7" s="11" t="s">
        <v>124</v>
      </c>
      <c r="DA7" s="11" t="s">
        <v>181</v>
      </c>
      <c r="DB7" s="11" t="s">
        <v>126</v>
      </c>
      <c r="DC7" s="11" t="s">
        <v>127</v>
      </c>
      <c r="DD7" s="11" t="s">
        <v>128</v>
      </c>
      <c r="DE7" s="21" t="s">
        <v>182</v>
      </c>
      <c r="DF7" s="21" t="s">
        <v>183</v>
      </c>
      <c r="DG7" s="21" t="s">
        <v>184</v>
      </c>
      <c r="DH7" s="21" t="s">
        <v>185</v>
      </c>
      <c r="DI7" s="21" t="s">
        <v>186</v>
      </c>
      <c r="DJ7" s="21" t="s">
        <v>187</v>
      </c>
      <c r="DK7" s="21" t="s">
        <v>188</v>
      </c>
      <c r="DL7" s="21" t="s">
        <v>189</v>
      </c>
      <c r="DM7" s="21" t="s">
        <v>190</v>
      </c>
      <c r="DN7" s="21" t="s">
        <v>138</v>
      </c>
      <c r="DO7" s="21" t="s">
        <v>191</v>
      </c>
      <c r="DP7" s="21" t="s">
        <v>192</v>
      </c>
      <c r="DQ7" s="21" t="s">
        <v>193</v>
      </c>
      <c r="DR7" s="21" t="s">
        <v>142</v>
      </c>
      <c r="DS7" s="21" t="s">
        <v>143</v>
      </c>
      <c r="DT7" s="21" t="s">
        <v>194</v>
      </c>
      <c r="DU7" s="21" t="s">
        <v>195</v>
      </c>
      <c r="DV7" s="21" t="s">
        <v>196</v>
      </c>
      <c r="DW7" s="21" t="s">
        <v>197</v>
      </c>
      <c r="DX7" s="21" t="s">
        <v>198</v>
      </c>
      <c r="DY7" s="21" t="s">
        <v>199</v>
      </c>
      <c r="DZ7" s="21" t="s">
        <v>200</v>
      </c>
      <c r="EA7" s="36" t="s">
        <v>201</v>
      </c>
    </row>
    <row r="8" spans="1:131" s="54" customFormat="1" ht="155.25" customHeight="1" x14ac:dyDescent="0.3">
      <c r="A8" s="68">
        <v>1</v>
      </c>
      <c r="B8" s="74" t="s">
        <v>202</v>
      </c>
      <c r="C8" s="69" t="s">
        <v>203</v>
      </c>
      <c r="D8" s="68" t="s">
        <v>204</v>
      </c>
      <c r="E8" s="69" t="s">
        <v>205</v>
      </c>
      <c r="F8" s="57" t="s">
        <v>206</v>
      </c>
      <c r="G8" s="57" t="s">
        <v>207</v>
      </c>
      <c r="H8" s="68" t="s">
        <v>208</v>
      </c>
      <c r="I8" s="68" t="s">
        <v>209</v>
      </c>
      <c r="J8" s="68" t="s">
        <v>210</v>
      </c>
      <c r="K8" s="68" t="s">
        <v>211</v>
      </c>
      <c r="L8" s="68" t="s">
        <v>212</v>
      </c>
      <c r="M8" s="68" t="s">
        <v>213</v>
      </c>
      <c r="N8" s="68" t="s">
        <v>214</v>
      </c>
      <c r="O8" s="68" t="s">
        <v>214</v>
      </c>
      <c r="P8" s="68" t="s">
        <v>213</v>
      </c>
      <c r="Q8" s="68" t="s">
        <v>213</v>
      </c>
      <c r="R8" s="68" t="s">
        <v>214</v>
      </c>
      <c r="S8" s="68" t="s">
        <v>213</v>
      </c>
      <c r="T8" s="68" t="s">
        <v>213</v>
      </c>
      <c r="U8" s="68" t="s">
        <v>213</v>
      </c>
      <c r="V8" s="68" t="s">
        <v>213</v>
      </c>
      <c r="W8" s="68" t="s">
        <v>213</v>
      </c>
      <c r="X8" s="68" t="s">
        <v>214</v>
      </c>
      <c r="Y8" s="68" t="s">
        <v>213</v>
      </c>
      <c r="Z8" s="68" t="s">
        <v>214</v>
      </c>
      <c r="AA8" s="68" t="s">
        <v>213</v>
      </c>
      <c r="AB8" s="68" t="s">
        <v>213</v>
      </c>
      <c r="AC8" s="68" t="s">
        <v>213</v>
      </c>
      <c r="AD8" s="68" t="s">
        <v>213</v>
      </c>
      <c r="AE8" s="68" t="s">
        <v>213</v>
      </c>
      <c r="AF8" s="68" t="s">
        <v>213</v>
      </c>
      <c r="AG8" s="68" t="s">
        <v>67</v>
      </c>
      <c r="AH8" s="68" t="s">
        <v>213</v>
      </c>
      <c r="AI8" s="68" t="s">
        <v>68</v>
      </c>
      <c r="AJ8" s="68" t="s">
        <v>213</v>
      </c>
      <c r="AK8" s="68" t="s">
        <v>70</v>
      </c>
      <c r="AL8" s="68" t="s">
        <v>213</v>
      </c>
      <c r="AM8" s="68" t="s">
        <v>71</v>
      </c>
      <c r="AN8" s="68" t="s">
        <v>213</v>
      </c>
      <c r="AO8" s="68" t="s">
        <v>215</v>
      </c>
      <c r="AP8" s="68" t="s">
        <v>213</v>
      </c>
      <c r="AQ8" s="68" t="s">
        <v>213</v>
      </c>
      <c r="AR8" s="68">
        <v>0</v>
      </c>
      <c r="AS8" s="68">
        <v>2</v>
      </c>
      <c r="AT8" s="68">
        <v>0</v>
      </c>
      <c r="AU8" s="68">
        <v>0</v>
      </c>
      <c r="AV8" s="68">
        <v>0</v>
      </c>
      <c r="AW8" s="68">
        <v>0</v>
      </c>
      <c r="AX8" s="68">
        <v>2</v>
      </c>
      <c r="AY8" s="68">
        <v>2</v>
      </c>
      <c r="AZ8" s="68">
        <v>2</v>
      </c>
      <c r="BA8" s="68">
        <v>2</v>
      </c>
      <c r="BB8" s="68">
        <v>2</v>
      </c>
      <c r="BC8" s="68">
        <v>0</v>
      </c>
      <c r="BD8" s="68">
        <v>2</v>
      </c>
      <c r="BE8" s="68">
        <f t="shared" ref="BE8:BE18" si="0">COUNTIF(AR8:BD8,"&gt;0")</f>
        <v>7</v>
      </c>
      <c r="BF8" s="53">
        <f t="shared" ref="BF8:BF18" si="1">SUM(AR8:BD8)/BE8</f>
        <v>2</v>
      </c>
      <c r="BG8" s="68">
        <v>1</v>
      </c>
      <c r="BH8" s="68">
        <v>0</v>
      </c>
      <c r="BI8" s="68">
        <v>0</v>
      </c>
      <c r="BJ8" s="68">
        <v>-1</v>
      </c>
      <c r="BK8" s="68">
        <v>2</v>
      </c>
      <c r="BL8" s="68">
        <f t="shared" ref="BL8:BL18" si="2">COUNTIF(BG8:BK8,"&gt;0")</f>
        <v>2</v>
      </c>
      <c r="BM8" s="53">
        <f t="shared" ref="BM8:BM18" si="3">SUM(BG8:BK8)/BL8</f>
        <v>1</v>
      </c>
      <c r="BN8" s="68">
        <v>0</v>
      </c>
      <c r="BO8" s="68">
        <v>0</v>
      </c>
      <c r="BP8" s="68">
        <v>0</v>
      </c>
      <c r="BQ8" s="68">
        <v>0</v>
      </c>
      <c r="BR8" s="68">
        <v>0</v>
      </c>
      <c r="BS8" s="68">
        <v>0</v>
      </c>
      <c r="BT8" s="68">
        <v>0</v>
      </c>
      <c r="BU8" s="68">
        <v>2</v>
      </c>
      <c r="BV8" s="68">
        <v>0</v>
      </c>
      <c r="BW8" s="68">
        <v>0</v>
      </c>
      <c r="BX8" s="68">
        <v>0</v>
      </c>
      <c r="BY8" s="68">
        <v>1</v>
      </c>
      <c r="BZ8" s="68">
        <v>2</v>
      </c>
      <c r="CA8" s="68">
        <v>0</v>
      </c>
      <c r="CB8" s="68">
        <v>2</v>
      </c>
      <c r="CC8" s="68">
        <v>0</v>
      </c>
      <c r="CD8" s="68">
        <v>0</v>
      </c>
      <c r="CE8" s="68">
        <v>2</v>
      </c>
      <c r="CF8" s="68">
        <v>2</v>
      </c>
      <c r="CG8" s="68">
        <v>2</v>
      </c>
      <c r="CH8" s="68">
        <v>2</v>
      </c>
      <c r="CI8" s="68">
        <v>2</v>
      </c>
      <c r="CJ8" s="68">
        <v>2</v>
      </c>
      <c r="CK8" s="68">
        <v>2</v>
      </c>
      <c r="CL8" s="68">
        <v>1</v>
      </c>
      <c r="CM8" s="68">
        <v>2</v>
      </c>
      <c r="CN8" s="68">
        <v>2</v>
      </c>
      <c r="CO8" s="68">
        <v>12</v>
      </c>
      <c r="CP8" s="68">
        <v>2</v>
      </c>
      <c r="CQ8" s="68">
        <v>1</v>
      </c>
      <c r="CR8" s="68">
        <v>2</v>
      </c>
      <c r="CS8" s="68">
        <v>2</v>
      </c>
      <c r="CT8" s="68">
        <v>2</v>
      </c>
      <c r="CU8" s="68">
        <v>1</v>
      </c>
      <c r="CV8" s="68">
        <f t="shared" ref="CV8:CV18" si="4">COUNTIF(CP8:CU8,"&gt;0")</f>
        <v>6</v>
      </c>
      <c r="CW8" s="53">
        <f t="shared" ref="CW8:CW10" si="5">SUM(CP8:CU8)/CV8*DP8</f>
        <v>1.6666666666666667</v>
      </c>
      <c r="CX8" s="68" t="s">
        <v>216</v>
      </c>
      <c r="CY8" s="68" t="s">
        <v>217</v>
      </c>
      <c r="CZ8" s="68" t="s">
        <v>218</v>
      </c>
      <c r="DA8" s="68" t="s">
        <v>219</v>
      </c>
      <c r="DB8" s="68" t="s">
        <v>220</v>
      </c>
      <c r="DC8" s="68" t="s">
        <v>221</v>
      </c>
      <c r="DD8" s="68" t="s">
        <v>213</v>
      </c>
      <c r="DE8" s="68">
        <f t="shared" ref="DE8:DE18" si="6">SUM(AR8:BD8)</f>
        <v>14</v>
      </c>
      <c r="DF8" s="68">
        <f t="shared" ref="DF8:DF18" si="7">SUM(BG8:BK8)</f>
        <v>2</v>
      </c>
      <c r="DG8" s="68">
        <f t="shared" ref="DG8:DG18" si="8">SUM(CP8:CU8)</f>
        <v>10</v>
      </c>
      <c r="DH8" s="68">
        <f t="shared" ref="DH8:DH18" si="9">SUM(DE8:DG8)</f>
        <v>26</v>
      </c>
      <c r="DI8" s="68">
        <f t="shared" ref="DI8:DI18" si="10">BE8+BL8</f>
        <v>9</v>
      </c>
      <c r="DJ8" s="68">
        <f t="shared" ref="DJ8:DJ18" si="11">(BE8+BL8+CV8)*2</f>
        <v>30</v>
      </c>
      <c r="DK8" s="59">
        <f t="shared" ref="DK8:DK18" si="12">DH8/DJ8</f>
        <v>0.8666666666666667</v>
      </c>
      <c r="DL8" s="60">
        <f t="shared" ref="DL8:DL18" si="13">AR8+BG8+BH8</f>
        <v>1</v>
      </c>
      <c r="DM8" s="68">
        <v>2</v>
      </c>
      <c r="DN8" s="68" t="s">
        <v>222</v>
      </c>
      <c r="DO8" s="68">
        <v>0</v>
      </c>
      <c r="DP8" s="68">
        <v>1</v>
      </c>
      <c r="DQ8" s="68" t="s">
        <v>223</v>
      </c>
      <c r="DR8" s="68" t="s">
        <v>224</v>
      </c>
      <c r="DS8" s="68" t="s">
        <v>225</v>
      </c>
      <c r="DT8" s="68">
        <f t="shared" ref="DT8:DT10" si="14">IF(DK8&gt;=75%,4,((IF(AND(DK8&lt;75%,DK8&gt;=50%),3,((IF(AND(DK8&lt;50%,DK8&gt;=25%),2,1)))))))</f>
        <v>4</v>
      </c>
      <c r="DU8" s="68">
        <f t="shared" ref="DU8:DU10" si="15">IF(CW8=2,4,((IF(AND(CW8&lt;2,CW8&gt;=1.5),3,((IF(AND(CW8&lt;1.5,CW8&gt;=1),2,1)))))))</f>
        <v>3</v>
      </c>
      <c r="DV8" s="68">
        <f t="shared" ref="DV8:DV10" si="16">IF(DL8&gt;=5,3,((IF(AND(DL8&gt;=2,DL8&lt;5),2,1))))</f>
        <v>1</v>
      </c>
      <c r="DW8" s="68">
        <f t="shared" ref="DW8:DW10" si="17">DT8+DU8+(DV8*0.5)</f>
        <v>7.5</v>
      </c>
      <c r="DX8" s="68">
        <v>4</v>
      </c>
      <c r="DY8" s="68">
        <f t="shared" ref="DY8:DY10" si="18">BE8+BL8</f>
        <v>9</v>
      </c>
      <c r="DZ8" s="68">
        <v>4</v>
      </c>
      <c r="EA8" s="37" t="s">
        <v>226</v>
      </c>
    </row>
    <row r="9" spans="1:131" s="54" customFormat="1" ht="180.75" customHeight="1" x14ac:dyDescent="0.3">
      <c r="A9" s="68">
        <v>2</v>
      </c>
      <c r="B9" s="74" t="s">
        <v>202</v>
      </c>
      <c r="C9" s="75" t="s">
        <v>227</v>
      </c>
      <c r="D9" s="74" t="s">
        <v>228</v>
      </c>
      <c r="E9" s="69" t="s">
        <v>229</v>
      </c>
      <c r="F9" s="57" t="s">
        <v>230</v>
      </c>
      <c r="G9" s="57" t="s">
        <v>231</v>
      </c>
      <c r="H9" s="57" t="s">
        <v>232</v>
      </c>
      <c r="I9" s="57" t="s">
        <v>209</v>
      </c>
      <c r="J9" s="57" t="s">
        <v>233</v>
      </c>
      <c r="K9" s="57" t="s">
        <v>234</v>
      </c>
      <c r="L9" s="68" t="s">
        <v>212</v>
      </c>
      <c r="M9" s="68" t="s">
        <v>213</v>
      </c>
      <c r="N9" s="68" t="s">
        <v>214</v>
      </c>
      <c r="O9" s="68" t="s">
        <v>214</v>
      </c>
      <c r="P9" s="68" t="s">
        <v>213</v>
      </c>
      <c r="Q9" s="68" t="s">
        <v>213</v>
      </c>
      <c r="R9" s="68" t="s">
        <v>214</v>
      </c>
      <c r="S9" s="68" t="s">
        <v>213</v>
      </c>
      <c r="T9" s="68" t="s">
        <v>213</v>
      </c>
      <c r="U9" s="68" t="s">
        <v>213</v>
      </c>
      <c r="V9" s="68" t="s">
        <v>213</v>
      </c>
      <c r="W9" s="68" t="s">
        <v>213</v>
      </c>
      <c r="X9" s="68" t="s">
        <v>214</v>
      </c>
      <c r="Y9" s="68" t="s">
        <v>213</v>
      </c>
      <c r="Z9" s="68" t="s">
        <v>214</v>
      </c>
      <c r="AA9" s="68" t="s">
        <v>213</v>
      </c>
      <c r="AB9" s="68" t="s">
        <v>213</v>
      </c>
      <c r="AC9" s="68" t="s">
        <v>213</v>
      </c>
      <c r="AD9" s="68" t="s">
        <v>213</v>
      </c>
      <c r="AE9" s="68" t="s">
        <v>213</v>
      </c>
      <c r="AF9" s="68" t="s">
        <v>213</v>
      </c>
      <c r="AG9" s="68" t="s">
        <v>67</v>
      </c>
      <c r="AH9" s="68" t="s">
        <v>213</v>
      </c>
      <c r="AI9" s="68" t="s">
        <v>68</v>
      </c>
      <c r="AJ9" s="68" t="s">
        <v>213</v>
      </c>
      <c r="AK9" s="68" t="s">
        <v>70</v>
      </c>
      <c r="AL9" s="68" t="s">
        <v>213</v>
      </c>
      <c r="AM9" s="68" t="s">
        <v>71</v>
      </c>
      <c r="AN9" s="68" t="s">
        <v>213</v>
      </c>
      <c r="AO9" s="68" t="s">
        <v>215</v>
      </c>
      <c r="AP9" s="68" t="s">
        <v>213</v>
      </c>
      <c r="AQ9" s="68" t="s">
        <v>213</v>
      </c>
      <c r="AR9" s="68">
        <v>0</v>
      </c>
      <c r="AS9" s="68">
        <v>2</v>
      </c>
      <c r="AT9" s="68">
        <v>0</v>
      </c>
      <c r="AU9" s="68">
        <v>0</v>
      </c>
      <c r="AV9" s="68">
        <v>0</v>
      </c>
      <c r="AW9" s="68">
        <v>0</v>
      </c>
      <c r="AX9" s="68">
        <v>2</v>
      </c>
      <c r="AY9" s="68">
        <v>1</v>
      </c>
      <c r="AZ9" s="68">
        <v>1</v>
      </c>
      <c r="BA9" s="68">
        <v>1</v>
      </c>
      <c r="BB9" s="68">
        <v>1</v>
      </c>
      <c r="BC9" s="68">
        <v>0</v>
      </c>
      <c r="BD9" s="68">
        <v>1</v>
      </c>
      <c r="BE9" s="68">
        <v>7</v>
      </c>
      <c r="BF9" s="68">
        <v>1.2857142857142858</v>
      </c>
      <c r="BG9" s="68">
        <v>0</v>
      </c>
      <c r="BH9" s="68">
        <v>0</v>
      </c>
      <c r="BI9" s="68">
        <v>0</v>
      </c>
      <c r="BJ9" s="68">
        <v>-1</v>
      </c>
      <c r="BK9" s="68">
        <v>2</v>
      </c>
      <c r="BL9" s="68">
        <v>1</v>
      </c>
      <c r="BM9" s="68">
        <v>1</v>
      </c>
      <c r="BN9" s="68">
        <v>0</v>
      </c>
      <c r="BO9" s="68">
        <v>0</v>
      </c>
      <c r="BP9" s="68">
        <v>0</v>
      </c>
      <c r="BQ9" s="68">
        <v>0</v>
      </c>
      <c r="BR9" s="68">
        <v>0</v>
      </c>
      <c r="BS9" s="68">
        <v>0</v>
      </c>
      <c r="BT9" s="68">
        <v>0</v>
      </c>
      <c r="BU9" s="68">
        <v>1</v>
      </c>
      <c r="BV9" s="68">
        <v>0</v>
      </c>
      <c r="BW9" s="68">
        <v>0</v>
      </c>
      <c r="BX9" s="68">
        <v>0</v>
      </c>
      <c r="BY9" s="68">
        <v>2</v>
      </c>
      <c r="BZ9" s="68">
        <v>0</v>
      </c>
      <c r="CA9" s="68">
        <v>0</v>
      </c>
      <c r="CB9" s="68">
        <v>2</v>
      </c>
      <c r="CC9" s="68">
        <v>0</v>
      </c>
      <c r="CD9" s="68">
        <v>0</v>
      </c>
      <c r="CE9" s="68">
        <v>2</v>
      </c>
      <c r="CF9" s="68">
        <v>2</v>
      </c>
      <c r="CG9" s="68">
        <v>2</v>
      </c>
      <c r="CH9" s="68">
        <v>2</v>
      </c>
      <c r="CI9" s="68">
        <v>2</v>
      </c>
      <c r="CJ9" s="68">
        <v>1</v>
      </c>
      <c r="CK9" s="68">
        <v>1</v>
      </c>
      <c r="CL9" s="68">
        <v>1</v>
      </c>
      <c r="CM9" s="68">
        <v>1</v>
      </c>
      <c r="CN9" s="68">
        <v>1</v>
      </c>
      <c r="CO9" s="68">
        <v>11</v>
      </c>
      <c r="CP9" s="68">
        <v>2</v>
      </c>
      <c r="CQ9" s="68">
        <v>2</v>
      </c>
      <c r="CR9" s="68">
        <v>2</v>
      </c>
      <c r="CS9" s="68">
        <v>2</v>
      </c>
      <c r="CT9" s="68">
        <v>2</v>
      </c>
      <c r="CU9" s="68">
        <v>2</v>
      </c>
      <c r="CV9" s="68">
        <v>6</v>
      </c>
      <c r="CW9" s="68">
        <v>2</v>
      </c>
      <c r="CX9" s="68" t="s">
        <v>235</v>
      </c>
      <c r="CY9" s="68" t="s">
        <v>236</v>
      </c>
      <c r="CZ9" s="68" t="s">
        <v>237</v>
      </c>
      <c r="DA9" s="68" t="s">
        <v>238</v>
      </c>
      <c r="DB9" s="68" t="s">
        <v>239</v>
      </c>
      <c r="DC9" s="68" t="s">
        <v>240</v>
      </c>
      <c r="DD9" s="68" t="s">
        <v>213</v>
      </c>
      <c r="DE9" s="68">
        <v>9</v>
      </c>
      <c r="DF9" s="68">
        <v>1</v>
      </c>
      <c r="DG9" s="68">
        <v>12</v>
      </c>
      <c r="DH9" s="68">
        <v>22</v>
      </c>
      <c r="DI9" s="68">
        <v>8</v>
      </c>
      <c r="DJ9" s="68">
        <v>28</v>
      </c>
      <c r="DK9" s="68">
        <v>0.7857142857142857</v>
      </c>
      <c r="DL9" s="68">
        <v>0</v>
      </c>
      <c r="DM9" s="68">
        <v>2</v>
      </c>
      <c r="DN9" s="68" t="s">
        <v>222</v>
      </c>
      <c r="DO9" s="68">
        <v>0</v>
      </c>
      <c r="DP9" s="68">
        <v>1</v>
      </c>
      <c r="DQ9" s="68" t="s">
        <v>223</v>
      </c>
      <c r="DR9" s="68" t="s">
        <v>241</v>
      </c>
      <c r="DS9" s="68" t="s">
        <v>242</v>
      </c>
      <c r="DT9" s="68">
        <v>4</v>
      </c>
      <c r="DU9" s="68">
        <v>4</v>
      </c>
      <c r="DV9" s="68">
        <v>1</v>
      </c>
      <c r="DW9" s="68">
        <v>8.5</v>
      </c>
      <c r="DX9" s="68">
        <v>4</v>
      </c>
      <c r="DY9" s="68">
        <v>8</v>
      </c>
      <c r="DZ9" s="68">
        <v>4</v>
      </c>
      <c r="EA9" s="37" t="s">
        <v>226</v>
      </c>
    </row>
    <row r="10" spans="1:131" s="54" customFormat="1" ht="155.25" customHeight="1" x14ac:dyDescent="0.3">
      <c r="A10" s="68">
        <v>3</v>
      </c>
      <c r="B10" s="74" t="s">
        <v>202</v>
      </c>
      <c r="C10" s="75" t="s">
        <v>227</v>
      </c>
      <c r="D10" s="74" t="s">
        <v>228</v>
      </c>
      <c r="E10" s="69" t="s">
        <v>243</v>
      </c>
      <c r="F10" s="68" t="s">
        <v>244</v>
      </c>
      <c r="G10" s="68" t="s">
        <v>245</v>
      </c>
      <c r="H10" s="68" t="s">
        <v>246</v>
      </c>
      <c r="I10" s="68" t="s">
        <v>209</v>
      </c>
      <c r="J10" s="68" t="s">
        <v>233</v>
      </c>
      <c r="K10" s="68" t="s">
        <v>247</v>
      </c>
      <c r="L10" s="68" t="s">
        <v>212</v>
      </c>
      <c r="M10" s="68" t="s">
        <v>213</v>
      </c>
      <c r="N10" s="68" t="s">
        <v>214</v>
      </c>
      <c r="O10" s="68" t="s">
        <v>214</v>
      </c>
      <c r="P10" s="68" t="s">
        <v>213</v>
      </c>
      <c r="Q10" s="68" t="s">
        <v>213</v>
      </c>
      <c r="R10" s="68" t="s">
        <v>214</v>
      </c>
      <c r="S10" s="68" t="s">
        <v>213</v>
      </c>
      <c r="T10" s="68" t="s">
        <v>213</v>
      </c>
      <c r="U10" s="68" t="s">
        <v>213</v>
      </c>
      <c r="V10" s="68" t="s">
        <v>213</v>
      </c>
      <c r="W10" s="68" t="s">
        <v>213</v>
      </c>
      <c r="X10" s="68" t="s">
        <v>214</v>
      </c>
      <c r="Y10" s="68" t="s">
        <v>213</v>
      </c>
      <c r="Z10" s="68" t="s">
        <v>214</v>
      </c>
      <c r="AA10" s="68" t="s">
        <v>213</v>
      </c>
      <c r="AB10" s="68" t="s">
        <v>213</v>
      </c>
      <c r="AC10" s="68" t="s">
        <v>213</v>
      </c>
      <c r="AD10" s="68" t="s">
        <v>213</v>
      </c>
      <c r="AE10" s="68" t="s">
        <v>213</v>
      </c>
      <c r="AF10" s="68" t="s">
        <v>213</v>
      </c>
      <c r="AG10" s="68" t="s">
        <v>67</v>
      </c>
      <c r="AH10" s="68" t="s">
        <v>213</v>
      </c>
      <c r="AI10" s="68" t="s">
        <v>68</v>
      </c>
      <c r="AJ10" s="68" t="s">
        <v>213</v>
      </c>
      <c r="AK10" s="68" t="s">
        <v>70</v>
      </c>
      <c r="AL10" s="68" t="s">
        <v>213</v>
      </c>
      <c r="AM10" s="68" t="s">
        <v>71</v>
      </c>
      <c r="AN10" s="68" t="s">
        <v>213</v>
      </c>
      <c r="AO10" s="68" t="s">
        <v>215</v>
      </c>
      <c r="AP10" s="68" t="s">
        <v>213</v>
      </c>
      <c r="AQ10" s="68" t="s">
        <v>213</v>
      </c>
      <c r="AR10" s="68">
        <v>0</v>
      </c>
      <c r="AS10" s="68">
        <v>2</v>
      </c>
      <c r="AT10" s="68">
        <v>0</v>
      </c>
      <c r="AU10" s="68">
        <v>0</v>
      </c>
      <c r="AV10" s="68">
        <v>0</v>
      </c>
      <c r="AW10" s="68">
        <v>0</v>
      </c>
      <c r="AX10" s="68">
        <v>2</v>
      </c>
      <c r="AY10" s="68">
        <v>1</v>
      </c>
      <c r="AZ10" s="68">
        <v>1</v>
      </c>
      <c r="BA10" s="68">
        <v>1</v>
      </c>
      <c r="BB10" s="68">
        <v>1</v>
      </c>
      <c r="BC10" s="68">
        <v>0</v>
      </c>
      <c r="BD10" s="68">
        <v>1</v>
      </c>
      <c r="BE10" s="68">
        <f t="shared" si="0"/>
        <v>7</v>
      </c>
      <c r="BF10" s="53">
        <f t="shared" si="1"/>
        <v>1.2857142857142858</v>
      </c>
      <c r="BG10" s="68">
        <v>0</v>
      </c>
      <c r="BH10" s="68">
        <v>0</v>
      </c>
      <c r="BI10" s="68">
        <v>0</v>
      </c>
      <c r="BJ10" s="68">
        <v>-1</v>
      </c>
      <c r="BK10" s="68">
        <v>2</v>
      </c>
      <c r="BL10" s="68">
        <f t="shared" si="2"/>
        <v>1</v>
      </c>
      <c r="BM10" s="53">
        <f t="shared" si="3"/>
        <v>1</v>
      </c>
      <c r="BN10" s="68">
        <v>0</v>
      </c>
      <c r="BO10" s="68">
        <v>0</v>
      </c>
      <c r="BP10" s="68">
        <v>0</v>
      </c>
      <c r="BQ10" s="68">
        <v>0</v>
      </c>
      <c r="BR10" s="68">
        <v>0</v>
      </c>
      <c r="BS10" s="68">
        <v>0</v>
      </c>
      <c r="BT10" s="68">
        <v>0</v>
      </c>
      <c r="BU10" s="68">
        <v>1</v>
      </c>
      <c r="BV10" s="68">
        <v>0</v>
      </c>
      <c r="BW10" s="68">
        <v>0</v>
      </c>
      <c r="BX10" s="68">
        <v>0</v>
      </c>
      <c r="BY10" s="68">
        <v>2</v>
      </c>
      <c r="BZ10" s="68">
        <v>0</v>
      </c>
      <c r="CA10" s="68">
        <v>0</v>
      </c>
      <c r="CB10" s="68">
        <v>2</v>
      </c>
      <c r="CC10" s="68">
        <v>0</v>
      </c>
      <c r="CD10" s="68">
        <v>0</v>
      </c>
      <c r="CE10" s="68">
        <v>2</v>
      </c>
      <c r="CF10" s="68">
        <v>2</v>
      </c>
      <c r="CG10" s="68">
        <v>2</v>
      </c>
      <c r="CH10" s="68">
        <v>2</v>
      </c>
      <c r="CI10" s="68">
        <v>2</v>
      </c>
      <c r="CJ10" s="68">
        <v>1</v>
      </c>
      <c r="CK10" s="68">
        <v>1</v>
      </c>
      <c r="CL10" s="68">
        <v>1</v>
      </c>
      <c r="CM10" s="68">
        <v>1</v>
      </c>
      <c r="CN10" s="68">
        <v>1</v>
      </c>
      <c r="CO10" s="68">
        <f t="shared" ref="CO10" si="19">SUM(CE10:CN10)</f>
        <v>15</v>
      </c>
      <c r="CP10" s="68">
        <v>2</v>
      </c>
      <c r="CQ10" s="68">
        <v>2</v>
      </c>
      <c r="CR10" s="68">
        <v>2</v>
      </c>
      <c r="CS10" s="68">
        <v>2</v>
      </c>
      <c r="CT10" s="68">
        <v>2</v>
      </c>
      <c r="CU10" s="68">
        <v>2</v>
      </c>
      <c r="CV10" s="68">
        <f t="shared" si="4"/>
        <v>6</v>
      </c>
      <c r="CW10" s="53">
        <f t="shared" si="5"/>
        <v>2</v>
      </c>
      <c r="CX10" s="68" t="s">
        <v>235</v>
      </c>
      <c r="CY10" s="68" t="s">
        <v>236</v>
      </c>
      <c r="CZ10" s="68" t="s">
        <v>237</v>
      </c>
      <c r="DA10" s="68" t="s">
        <v>238</v>
      </c>
      <c r="DB10" s="68" t="s">
        <v>239</v>
      </c>
      <c r="DC10" s="68" t="s">
        <v>248</v>
      </c>
      <c r="DD10" s="68" t="s">
        <v>213</v>
      </c>
      <c r="DE10" s="68">
        <f t="shared" si="6"/>
        <v>9</v>
      </c>
      <c r="DF10" s="68">
        <f t="shared" si="7"/>
        <v>1</v>
      </c>
      <c r="DG10" s="68">
        <f t="shared" si="8"/>
        <v>12</v>
      </c>
      <c r="DH10" s="68">
        <f t="shared" si="9"/>
        <v>22</v>
      </c>
      <c r="DI10" s="68">
        <f t="shared" si="10"/>
        <v>8</v>
      </c>
      <c r="DJ10" s="68">
        <f t="shared" si="11"/>
        <v>28</v>
      </c>
      <c r="DK10" s="59">
        <f t="shared" si="12"/>
        <v>0.7857142857142857</v>
      </c>
      <c r="DL10" s="60">
        <f t="shared" si="13"/>
        <v>0</v>
      </c>
      <c r="DM10" s="68">
        <v>2</v>
      </c>
      <c r="DN10" s="68" t="s">
        <v>222</v>
      </c>
      <c r="DO10" s="68">
        <v>0</v>
      </c>
      <c r="DP10" s="68">
        <v>1</v>
      </c>
      <c r="DQ10" s="68" t="s">
        <v>71</v>
      </c>
      <c r="DR10" s="68" t="s">
        <v>241</v>
      </c>
      <c r="DS10" s="68" t="s">
        <v>242</v>
      </c>
      <c r="DT10" s="68">
        <f t="shared" si="14"/>
        <v>4</v>
      </c>
      <c r="DU10" s="68">
        <f t="shared" si="15"/>
        <v>4</v>
      </c>
      <c r="DV10" s="68">
        <f t="shared" si="16"/>
        <v>1</v>
      </c>
      <c r="DW10" s="68">
        <f t="shared" si="17"/>
        <v>8.5</v>
      </c>
      <c r="DX10" s="68">
        <v>5</v>
      </c>
      <c r="DY10" s="68">
        <f t="shared" si="18"/>
        <v>8</v>
      </c>
      <c r="DZ10" s="68">
        <v>2</v>
      </c>
      <c r="EA10" s="37" t="s">
        <v>226</v>
      </c>
    </row>
    <row r="11" spans="1:131" s="52" customFormat="1" ht="155.25" customHeight="1" x14ac:dyDescent="0.3">
      <c r="A11" s="70">
        <v>4</v>
      </c>
      <c r="B11" s="76" t="s">
        <v>249</v>
      </c>
      <c r="C11" s="77" t="s">
        <v>250</v>
      </c>
      <c r="D11" s="76" t="s">
        <v>249</v>
      </c>
      <c r="E11" s="71" t="s">
        <v>251</v>
      </c>
      <c r="F11" s="70" t="s">
        <v>252</v>
      </c>
      <c r="G11" s="70" t="s">
        <v>253</v>
      </c>
      <c r="H11" s="70" t="s">
        <v>254</v>
      </c>
      <c r="I11" s="70" t="s">
        <v>255</v>
      </c>
      <c r="J11" s="70" t="s">
        <v>256</v>
      </c>
      <c r="K11" s="70" t="s">
        <v>257</v>
      </c>
      <c r="L11" s="70" t="s">
        <v>258</v>
      </c>
      <c r="M11" s="70" t="s">
        <v>213</v>
      </c>
      <c r="N11" s="70" t="s">
        <v>213</v>
      </c>
      <c r="O11" s="70" t="s">
        <v>213</v>
      </c>
      <c r="P11" s="70" t="s">
        <v>213</v>
      </c>
      <c r="Q11" s="70" t="s">
        <v>213</v>
      </c>
      <c r="R11" s="70" t="s">
        <v>213</v>
      </c>
      <c r="S11" s="70" t="s">
        <v>213</v>
      </c>
      <c r="T11" s="70" t="s">
        <v>213</v>
      </c>
      <c r="U11" s="70" t="s">
        <v>213</v>
      </c>
      <c r="V11" s="70" t="s">
        <v>214</v>
      </c>
      <c r="W11" s="70" t="s">
        <v>213</v>
      </c>
      <c r="X11" s="70" t="s">
        <v>213</v>
      </c>
      <c r="Y11" s="70" t="s">
        <v>213</v>
      </c>
      <c r="Z11" s="70" t="s">
        <v>213</v>
      </c>
      <c r="AA11" s="70" t="s">
        <v>213</v>
      </c>
      <c r="AB11" s="70" t="s">
        <v>214</v>
      </c>
      <c r="AC11" s="70" t="s">
        <v>213</v>
      </c>
      <c r="AD11" s="70" t="s">
        <v>214</v>
      </c>
      <c r="AE11" s="70" t="s">
        <v>213</v>
      </c>
      <c r="AF11" s="70" t="s">
        <v>213</v>
      </c>
      <c r="AG11" s="70" t="s">
        <v>213</v>
      </c>
      <c r="AH11" s="70" t="s">
        <v>213</v>
      </c>
      <c r="AI11" s="70" t="s">
        <v>213</v>
      </c>
      <c r="AJ11" s="70" t="s">
        <v>213</v>
      </c>
      <c r="AK11" s="70" t="s">
        <v>213</v>
      </c>
      <c r="AL11" s="70" t="s">
        <v>213</v>
      </c>
      <c r="AM11" s="70" t="s">
        <v>213</v>
      </c>
      <c r="AN11" s="70" t="s">
        <v>259</v>
      </c>
      <c r="AO11" s="70" t="s">
        <v>213</v>
      </c>
      <c r="AP11" s="70" t="s">
        <v>213</v>
      </c>
      <c r="AQ11" s="70" t="s">
        <v>213</v>
      </c>
      <c r="AR11" s="70">
        <v>1</v>
      </c>
      <c r="AS11" s="70">
        <v>0</v>
      </c>
      <c r="AT11" s="70">
        <v>0</v>
      </c>
      <c r="AU11" s="70">
        <v>1</v>
      </c>
      <c r="AV11" s="70">
        <v>1</v>
      </c>
      <c r="AW11" s="70">
        <v>0</v>
      </c>
      <c r="AX11" s="70">
        <v>0</v>
      </c>
      <c r="AY11" s="70">
        <v>0</v>
      </c>
      <c r="AZ11" s="70">
        <v>0</v>
      </c>
      <c r="BA11" s="70">
        <v>0</v>
      </c>
      <c r="BB11" s="70">
        <v>0</v>
      </c>
      <c r="BC11" s="70">
        <v>0</v>
      </c>
      <c r="BD11" s="70">
        <v>0</v>
      </c>
      <c r="BE11" s="70">
        <f t="shared" si="0"/>
        <v>3</v>
      </c>
      <c r="BF11" s="50">
        <f t="shared" si="1"/>
        <v>1</v>
      </c>
      <c r="BG11" s="70">
        <v>1</v>
      </c>
      <c r="BH11" s="70">
        <v>1</v>
      </c>
      <c r="BI11" s="70">
        <v>1</v>
      </c>
      <c r="BJ11" s="70">
        <v>0</v>
      </c>
      <c r="BK11" s="70">
        <v>1</v>
      </c>
      <c r="BL11" s="70">
        <f t="shared" si="2"/>
        <v>4</v>
      </c>
      <c r="BM11" s="50">
        <f t="shared" si="3"/>
        <v>1</v>
      </c>
      <c r="BN11" s="70">
        <v>1</v>
      </c>
      <c r="BO11" s="70">
        <v>1</v>
      </c>
      <c r="BP11" s="70">
        <v>1</v>
      </c>
      <c r="BQ11" s="70">
        <v>1</v>
      </c>
      <c r="BR11" s="70">
        <v>1</v>
      </c>
      <c r="BS11" s="70">
        <v>0</v>
      </c>
      <c r="BT11" s="70">
        <v>0</v>
      </c>
      <c r="BU11" s="70">
        <v>0</v>
      </c>
      <c r="BV11" s="70">
        <v>0</v>
      </c>
      <c r="BW11" s="70">
        <v>1</v>
      </c>
      <c r="BX11" s="70">
        <v>0</v>
      </c>
      <c r="BY11" s="70">
        <v>0</v>
      </c>
      <c r="BZ11" s="70">
        <v>0</v>
      </c>
      <c r="CA11" s="70">
        <v>0</v>
      </c>
      <c r="CB11" s="70">
        <v>0</v>
      </c>
      <c r="CC11" s="70">
        <v>1</v>
      </c>
      <c r="CD11" s="70">
        <v>1</v>
      </c>
      <c r="CE11" s="70">
        <v>0</v>
      </c>
      <c r="CF11" s="70">
        <v>0</v>
      </c>
      <c r="CG11" s="70">
        <v>0</v>
      </c>
      <c r="CH11" s="70">
        <v>0</v>
      </c>
      <c r="CI11" s="70">
        <v>0</v>
      </c>
      <c r="CJ11" s="70">
        <v>0</v>
      </c>
      <c r="CK11" s="70">
        <v>0</v>
      </c>
      <c r="CL11" s="70">
        <v>0</v>
      </c>
      <c r="CM11" s="70">
        <v>0</v>
      </c>
      <c r="CN11" s="70">
        <v>0</v>
      </c>
      <c r="CO11" s="70">
        <f t="shared" ref="CO11:CO14" si="20">SUM(CE11:CN11)</f>
        <v>0</v>
      </c>
      <c r="CP11" s="70">
        <v>0</v>
      </c>
      <c r="CQ11" s="70">
        <v>0</v>
      </c>
      <c r="CR11" s="70">
        <v>0</v>
      </c>
      <c r="CS11" s="70">
        <v>0</v>
      </c>
      <c r="CT11" s="70">
        <v>1</v>
      </c>
      <c r="CU11" s="70">
        <v>0</v>
      </c>
      <c r="CV11" s="70">
        <f t="shared" si="4"/>
        <v>1</v>
      </c>
      <c r="CW11" s="50">
        <f>SUM(CP11:CU11)/CV11*DP11</f>
        <v>0.5</v>
      </c>
      <c r="CX11" s="70" t="s">
        <v>260</v>
      </c>
      <c r="CY11" s="70" t="s">
        <v>261</v>
      </c>
      <c r="CZ11" s="70" t="s">
        <v>262</v>
      </c>
      <c r="DA11" s="70" t="s">
        <v>263</v>
      </c>
      <c r="DB11" s="70" t="s">
        <v>264</v>
      </c>
      <c r="DC11" s="70" t="s">
        <v>265</v>
      </c>
      <c r="DD11" s="70" t="s">
        <v>213</v>
      </c>
      <c r="DE11" s="70">
        <f t="shared" si="6"/>
        <v>3</v>
      </c>
      <c r="DF11" s="70">
        <f t="shared" si="7"/>
        <v>4</v>
      </c>
      <c r="DG11" s="70">
        <f t="shared" si="8"/>
        <v>1</v>
      </c>
      <c r="DH11" s="70">
        <f t="shared" si="9"/>
        <v>8</v>
      </c>
      <c r="DI11" s="70">
        <f t="shared" si="10"/>
        <v>7</v>
      </c>
      <c r="DJ11" s="70">
        <f t="shared" si="11"/>
        <v>16</v>
      </c>
      <c r="DK11" s="61">
        <f t="shared" si="12"/>
        <v>0.5</v>
      </c>
      <c r="DL11" s="62">
        <f t="shared" si="13"/>
        <v>3</v>
      </c>
      <c r="DM11" s="70">
        <v>3</v>
      </c>
      <c r="DN11" s="70" t="s">
        <v>222</v>
      </c>
      <c r="DO11" s="70">
        <v>1</v>
      </c>
      <c r="DP11" s="70">
        <v>0.5</v>
      </c>
      <c r="DQ11" s="70" t="s">
        <v>71</v>
      </c>
      <c r="DR11" s="70" t="s">
        <v>266</v>
      </c>
      <c r="DS11" s="70" t="s">
        <v>267</v>
      </c>
      <c r="DT11" s="70">
        <f t="shared" ref="DT11:DT29" si="21">IF(DK11&gt;=75%,4,((IF(AND(DK11&lt;75%,DK11&gt;=50%),3,((IF(AND(DK11&lt;50%,DK11&gt;=25%),2,1)))))))</f>
        <v>3</v>
      </c>
      <c r="DU11" s="70">
        <f t="shared" ref="DU11:DU14" si="22">IF(CW11=2,4,((IF(AND(CW11&lt;2,CW11&gt;=1.5),3,((IF(AND(CW11&lt;1.5,CW11&gt;=1),2,1)))))))</f>
        <v>1</v>
      </c>
      <c r="DV11" s="70">
        <f t="shared" ref="DV11:DV25" si="23">IF(DL11&gt;=5,3,((IF(AND(DL11&gt;=2,DL11&lt;5),2,1))))</f>
        <v>2</v>
      </c>
      <c r="DW11" s="70">
        <f t="shared" ref="DW11:DW14" si="24">DT11+DU11+(DV11*0.5)</f>
        <v>5</v>
      </c>
      <c r="DX11" s="70">
        <v>5</v>
      </c>
      <c r="DY11" s="70">
        <f t="shared" ref="DY11:DY14" si="25">BE11+BL11</f>
        <v>7</v>
      </c>
      <c r="DZ11" s="70">
        <v>5</v>
      </c>
      <c r="EA11" s="51" t="s">
        <v>226</v>
      </c>
    </row>
    <row r="12" spans="1:131" s="52" customFormat="1" ht="138" x14ac:dyDescent="0.3">
      <c r="A12" s="70">
        <v>5</v>
      </c>
      <c r="B12" s="76" t="s">
        <v>249</v>
      </c>
      <c r="C12" s="77" t="s">
        <v>250</v>
      </c>
      <c r="D12" s="76" t="s">
        <v>249</v>
      </c>
      <c r="E12" s="71" t="s">
        <v>268</v>
      </c>
      <c r="F12" s="70" t="s">
        <v>269</v>
      </c>
      <c r="G12" s="70" t="s">
        <v>270</v>
      </c>
      <c r="H12" s="70" t="s">
        <v>271</v>
      </c>
      <c r="I12" s="70" t="s">
        <v>255</v>
      </c>
      <c r="J12" s="70" t="s">
        <v>256</v>
      </c>
      <c r="K12" s="70" t="s">
        <v>272</v>
      </c>
      <c r="L12" s="70" t="s">
        <v>273</v>
      </c>
      <c r="M12" s="70" t="s">
        <v>213</v>
      </c>
      <c r="N12" s="70" t="s">
        <v>213</v>
      </c>
      <c r="O12" s="70" t="s">
        <v>213</v>
      </c>
      <c r="P12" s="70" t="s">
        <v>213</v>
      </c>
      <c r="Q12" s="70" t="s">
        <v>213</v>
      </c>
      <c r="R12" s="70" t="s">
        <v>213</v>
      </c>
      <c r="S12" s="70" t="s">
        <v>213</v>
      </c>
      <c r="T12" s="70" t="s">
        <v>213</v>
      </c>
      <c r="U12" s="70" t="s">
        <v>213</v>
      </c>
      <c r="V12" s="70" t="s">
        <v>214</v>
      </c>
      <c r="W12" s="70" t="s">
        <v>213</v>
      </c>
      <c r="X12" s="70" t="s">
        <v>213</v>
      </c>
      <c r="Y12" s="70" t="s">
        <v>213</v>
      </c>
      <c r="Z12" s="70" t="s">
        <v>213</v>
      </c>
      <c r="AA12" s="70" t="s">
        <v>213</v>
      </c>
      <c r="AB12" s="70" t="s">
        <v>214</v>
      </c>
      <c r="AC12" s="70" t="s">
        <v>213</v>
      </c>
      <c r="AD12" s="70" t="s">
        <v>214</v>
      </c>
      <c r="AE12" s="70" t="s">
        <v>213</v>
      </c>
      <c r="AF12" s="70" t="s">
        <v>213</v>
      </c>
      <c r="AG12" s="70" t="s">
        <v>213</v>
      </c>
      <c r="AH12" s="70" t="s">
        <v>213</v>
      </c>
      <c r="AI12" s="70" t="s">
        <v>213</v>
      </c>
      <c r="AJ12" s="70" t="s">
        <v>213</v>
      </c>
      <c r="AK12" s="70" t="s">
        <v>213</v>
      </c>
      <c r="AL12" s="70" t="s">
        <v>213</v>
      </c>
      <c r="AM12" s="70" t="s">
        <v>213</v>
      </c>
      <c r="AN12" s="70" t="s">
        <v>259</v>
      </c>
      <c r="AO12" s="70" t="s">
        <v>213</v>
      </c>
      <c r="AP12" s="70" t="s">
        <v>213</v>
      </c>
      <c r="AQ12" s="70" t="s">
        <v>213</v>
      </c>
      <c r="AR12" s="70">
        <v>1</v>
      </c>
      <c r="AS12" s="70">
        <v>0</v>
      </c>
      <c r="AT12" s="70">
        <v>0</v>
      </c>
      <c r="AU12" s="70">
        <v>1</v>
      </c>
      <c r="AV12" s="70">
        <v>1</v>
      </c>
      <c r="AW12" s="70">
        <v>0</v>
      </c>
      <c r="AX12" s="70">
        <v>0</v>
      </c>
      <c r="AY12" s="70">
        <v>0</v>
      </c>
      <c r="AZ12" s="70">
        <v>0</v>
      </c>
      <c r="BA12" s="70">
        <v>0</v>
      </c>
      <c r="BB12" s="70">
        <v>0</v>
      </c>
      <c r="BC12" s="70">
        <v>0</v>
      </c>
      <c r="BD12" s="70">
        <v>0</v>
      </c>
      <c r="BE12" s="70">
        <f t="shared" si="0"/>
        <v>3</v>
      </c>
      <c r="BF12" s="50">
        <f t="shared" si="1"/>
        <v>1</v>
      </c>
      <c r="BG12" s="70">
        <v>1</v>
      </c>
      <c r="BH12" s="70">
        <v>1</v>
      </c>
      <c r="BI12" s="70">
        <v>1</v>
      </c>
      <c r="BJ12" s="70">
        <v>0</v>
      </c>
      <c r="BK12" s="70">
        <v>1</v>
      </c>
      <c r="BL12" s="70">
        <f t="shared" si="2"/>
        <v>4</v>
      </c>
      <c r="BM12" s="50">
        <f t="shared" si="3"/>
        <v>1</v>
      </c>
      <c r="BN12" s="70">
        <v>1</v>
      </c>
      <c r="BO12" s="70">
        <v>1</v>
      </c>
      <c r="BP12" s="70">
        <v>1</v>
      </c>
      <c r="BQ12" s="70">
        <v>1</v>
      </c>
      <c r="BR12" s="70">
        <v>1</v>
      </c>
      <c r="BS12" s="70">
        <v>0</v>
      </c>
      <c r="BT12" s="70">
        <v>0</v>
      </c>
      <c r="BU12" s="70">
        <v>0</v>
      </c>
      <c r="BV12" s="70">
        <v>0</v>
      </c>
      <c r="BW12" s="70">
        <v>1</v>
      </c>
      <c r="BX12" s="70">
        <v>0</v>
      </c>
      <c r="BY12" s="70">
        <v>0</v>
      </c>
      <c r="BZ12" s="70">
        <v>0</v>
      </c>
      <c r="CA12" s="70">
        <v>0</v>
      </c>
      <c r="CB12" s="70">
        <v>0</v>
      </c>
      <c r="CC12" s="70">
        <v>1</v>
      </c>
      <c r="CD12" s="70">
        <v>1</v>
      </c>
      <c r="CE12" s="70">
        <v>0</v>
      </c>
      <c r="CF12" s="70">
        <v>0</v>
      </c>
      <c r="CG12" s="70">
        <v>0</v>
      </c>
      <c r="CH12" s="70">
        <v>0</v>
      </c>
      <c r="CI12" s="70">
        <v>0</v>
      </c>
      <c r="CJ12" s="70">
        <v>0</v>
      </c>
      <c r="CK12" s="70">
        <v>0</v>
      </c>
      <c r="CL12" s="70">
        <v>0</v>
      </c>
      <c r="CM12" s="70">
        <v>0</v>
      </c>
      <c r="CN12" s="70">
        <v>0</v>
      </c>
      <c r="CO12" s="70">
        <f t="shared" si="20"/>
        <v>0</v>
      </c>
      <c r="CP12" s="70">
        <v>0</v>
      </c>
      <c r="CQ12" s="70">
        <v>0</v>
      </c>
      <c r="CR12" s="70">
        <v>0</v>
      </c>
      <c r="CS12" s="70">
        <v>0</v>
      </c>
      <c r="CT12" s="70">
        <v>1</v>
      </c>
      <c r="CU12" s="70">
        <v>0</v>
      </c>
      <c r="CV12" s="70">
        <f t="shared" si="4"/>
        <v>1</v>
      </c>
      <c r="CW12" s="50">
        <f>SUM(CP12:CU12)/CV12*DP12</f>
        <v>0.5</v>
      </c>
      <c r="CX12" s="70" t="s">
        <v>260</v>
      </c>
      <c r="CY12" s="70" t="s">
        <v>261</v>
      </c>
      <c r="CZ12" s="70" t="s">
        <v>262</v>
      </c>
      <c r="DA12" s="70" t="s">
        <v>263</v>
      </c>
      <c r="DB12" s="70" t="s">
        <v>264</v>
      </c>
      <c r="DC12" s="70" t="s">
        <v>265</v>
      </c>
      <c r="DD12" s="70" t="s">
        <v>213</v>
      </c>
      <c r="DE12" s="70">
        <f t="shared" si="6"/>
        <v>3</v>
      </c>
      <c r="DF12" s="70">
        <f t="shared" si="7"/>
        <v>4</v>
      </c>
      <c r="DG12" s="70">
        <f t="shared" si="8"/>
        <v>1</v>
      </c>
      <c r="DH12" s="70">
        <f t="shared" si="9"/>
        <v>8</v>
      </c>
      <c r="DI12" s="70">
        <f t="shared" si="10"/>
        <v>7</v>
      </c>
      <c r="DJ12" s="70">
        <f t="shared" si="11"/>
        <v>16</v>
      </c>
      <c r="DK12" s="61">
        <f t="shared" si="12"/>
        <v>0.5</v>
      </c>
      <c r="DL12" s="62">
        <f t="shared" si="13"/>
        <v>3</v>
      </c>
      <c r="DM12" s="70">
        <v>3</v>
      </c>
      <c r="DN12" s="70" t="s">
        <v>222</v>
      </c>
      <c r="DO12" s="70">
        <v>1</v>
      </c>
      <c r="DP12" s="70">
        <v>0.5</v>
      </c>
      <c r="DQ12" s="70" t="s">
        <v>71</v>
      </c>
      <c r="DR12" s="70" t="s">
        <v>266</v>
      </c>
      <c r="DS12" s="70" t="s">
        <v>267</v>
      </c>
      <c r="DT12" s="70">
        <f t="shared" si="21"/>
        <v>3</v>
      </c>
      <c r="DU12" s="70">
        <f t="shared" si="22"/>
        <v>1</v>
      </c>
      <c r="DV12" s="70">
        <f t="shared" si="23"/>
        <v>2</v>
      </c>
      <c r="DW12" s="70">
        <f t="shared" si="24"/>
        <v>5</v>
      </c>
      <c r="DX12" s="70">
        <v>5</v>
      </c>
      <c r="DY12" s="70">
        <f t="shared" si="25"/>
        <v>7</v>
      </c>
      <c r="DZ12" s="70">
        <v>5</v>
      </c>
      <c r="EA12" s="51" t="s">
        <v>226</v>
      </c>
    </row>
    <row r="13" spans="1:131" s="48" customFormat="1" ht="409.6" x14ac:dyDescent="0.3">
      <c r="A13" s="39">
        <v>6</v>
      </c>
      <c r="B13" s="39" t="s">
        <v>274</v>
      </c>
      <c r="C13" s="81" t="s">
        <v>275</v>
      </c>
      <c r="D13" s="39" t="s">
        <v>276</v>
      </c>
      <c r="E13" s="81" t="s">
        <v>277</v>
      </c>
      <c r="F13" s="39" t="s">
        <v>278</v>
      </c>
      <c r="G13" s="58" t="s">
        <v>279</v>
      </c>
      <c r="H13" s="39" t="s">
        <v>280</v>
      </c>
      <c r="I13" s="39" t="s">
        <v>209</v>
      </c>
      <c r="J13" s="39" t="s">
        <v>210</v>
      </c>
      <c r="K13" s="39" t="s">
        <v>281</v>
      </c>
      <c r="L13" s="39" t="s">
        <v>282</v>
      </c>
      <c r="M13" s="39" t="s">
        <v>213</v>
      </c>
      <c r="N13" s="39" t="s">
        <v>214</v>
      </c>
      <c r="O13" s="39" t="s">
        <v>214</v>
      </c>
      <c r="P13" s="39" t="s">
        <v>213</v>
      </c>
      <c r="Q13" s="39" t="s">
        <v>213</v>
      </c>
      <c r="R13" s="39" t="s">
        <v>213</v>
      </c>
      <c r="S13" s="39" t="s">
        <v>213</v>
      </c>
      <c r="T13" s="39" t="s">
        <v>213</v>
      </c>
      <c r="U13" s="39" t="s">
        <v>214</v>
      </c>
      <c r="V13" s="39" t="s">
        <v>213</v>
      </c>
      <c r="W13" s="39" t="s">
        <v>213</v>
      </c>
      <c r="X13" s="39" t="s">
        <v>214</v>
      </c>
      <c r="Y13" s="39" t="s">
        <v>213</v>
      </c>
      <c r="Z13" s="39" t="s">
        <v>213</v>
      </c>
      <c r="AA13" s="39" t="s">
        <v>213</v>
      </c>
      <c r="AB13" s="39" t="s">
        <v>213</v>
      </c>
      <c r="AC13" s="39" t="s">
        <v>213</v>
      </c>
      <c r="AD13" s="39" t="s">
        <v>213</v>
      </c>
      <c r="AE13" s="39" t="s">
        <v>213</v>
      </c>
      <c r="AF13" s="39" t="s">
        <v>213</v>
      </c>
      <c r="AG13" s="39" t="s">
        <v>67</v>
      </c>
      <c r="AH13" s="39" t="s">
        <v>213</v>
      </c>
      <c r="AI13" s="39" t="s">
        <v>213</v>
      </c>
      <c r="AJ13" s="39" t="s">
        <v>213</v>
      </c>
      <c r="AK13" s="39" t="s">
        <v>70</v>
      </c>
      <c r="AL13" s="39" t="s">
        <v>213</v>
      </c>
      <c r="AM13" s="39" t="s">
        <v>213</v>
      </c>
      <c r="AN13" s="39" t="s">
        <v>213</v>
      </c>
      <c r="AO13" s="39" t="s">
        <v>213</v>
      </c>
      <c r="AP13" s="39" t="s">
        <v>213</v>
      </c>
      <c r="AQ13" s="39" t="s">
        <v>213</v>
      </c>
      <c r="AR13" s="39">
        <v>0</v>
      </c>
      <c r="AS13" s="39">
        <v>0</v>
      </c>
      <c r="AT13" s="39">
        <v>0</v>
      </c>
      <c r="AU13" s="39">
        <v>0</v>
      </c>
      <c r="AV13" s="39">
        <v>0</v>
      </c>
      <c r="AW13" s="39">
        <v>0</v>
      </c>
      <c r="AX13" s="39">
        <v>2</v>
      </c>
      <c r="AY13" s="39">
        <v>0</v>
      </c>
      <c r="AZ13" s="39">
        <v>0</v>
      </c>
      <c r="BA13" s="39">
        <v>0</v>
      </c>
      <c r="BB13" s="39">
        <v>1</v>
      </c>
      <c r="BC13" s="39">
        <v>0</v>
      </c>
      <c r="BD13" s="39">
        <v>0</v>
      </c>
      <c r="BE13" s="39">
        <v>2</v>
      </c>
      <c r="BF13" s="39">
        <v>1.5</v>
      </c>
      <c r="BG13" s="39">
        <v>0</v>
      </c>
      <c r="BH13" s="39">
        <v>0</v>
      </c>
      <c r="BI13" s="39">
        <v>0</v>
      </c>
      <c r="BJ13" s="39">
        <v>0</v>
      </c>
      <c r="BK13" s="39">
        <v>1</v>
      </c>
      <c r="BL13" s="39">
        <v>1</v>
      </c>
      <c r="BM13" s="39">
        <v>1</v>
      </c>
      <c r="BN13" s="39">
        <v>0</v>
      </c>
      <c r="BO13" s="39">
        <v>0</v>
      </c>
      <c r="BP13" s="39">
        <v>0</v>
      </c>
      <c r="BQ13" s="39">
        <v>0</v>
      </c>
      <c r="BR13" s="39">
        <v>0</v>
      </c>
      <c r="BS13" s="39">
        <v>0</v>
      </c>
      <c r="BT13" s="39">
        <v>0</v>
      </c>
      <c r="BU13" s="39">
        <v>2</v>
      </c>
      <c r="BV13" s="39">
        <v>0</v>
      </c>
      <c r="BW13" s="39">
        <v>2</v>
      </c>
      <c r="BX13" s="39">
        <v>0</v>
      </c>
      <c r="BY13" s="39">
        <v>0</v>
      </c>
      <c r="BZ13" s="39">
        <v>0</v>
      </c>
      <c r="CA13" s="39">
        <v>0</v>
      </c>
      <c r="CB13" s="39">
        <v>0</v>
      </c>
      <c r="CC13" s="39">
        <v>0</v>
      </c>
      <c r="CD13" s="39">
        <v>0</v>
      </c>
      <c r="CE13" s="39">
        <v>2</v>
      </c>
      <c r="CF13" s="39">
        <v>2</v>
      </c>
      <c r="CG13" s="39">
        <v>0</v>
      </c>
      <c r="CH13" s="39">
        <v>1</v>
      </c>
      <c r="CI13" s="39">
        <v>1</v>
      </c>
      <c r="CJ13" s="39">
        <v>0</v>
      </c>
      <c r="CK13" s="39">
        <v>0</v>
      </c>
      <c r="CL13" s="39">
        <v>0</v>
      </c>
      <c r="CM13" s="39">
        <v>1</v>
      </c>
      <c r="CN13" s="39">
        <v>0</v>
      </c>
      <c r="CO13" s="39">
        <v>7</v>
      </c>
      <c r="CP13" s="39">
        <v>2</v>
      </c>
      <c r="CQ13" s="39">
        <v>2</v>
      </c>
      <c r="CR13" s="39">
        <v>2</v>
      </c>
      <c r="CS13" s="39">
        <v>2</v>
      </c>
      <c r="CT13" s="39">
        <v>2</v>
      </c>
      <c r="CU13" s="39">
        <v>2</v>
      </c>
      <c r="CV13" s="39">
        <v>6</v>
      </c>
      <c r="CW13" s="39">
        <v>2</v>
      </c>
      <c r="CX13" s="39" t="s">
        <v>283</v>
      </c>
      <c r="CY13" s="39" t="s">
        <v>284</v>
      </c>
      <c r="CZ13" s="39" t="s">
        <v>285</v>
      </c>
      <c r="DA13" s="39" t="s">
        <v>286</v>
      </c>
      <c r="DB13" s="39" t="s">
        <v>287</v>
      </c>
      <c r="DC13" s="39" t="s">
        <v>288</v>
      </c>
      <c r="DD13" s="39" t="s">
        <v>213</v>
      </c>
      <c r="DE13" s="39">
        <v>3</v>
      </c>
      <c r="DF13" s="39">
        <v>1</v>
      </c>
      <c r="DG13" s="39">
        <v>12</v>
      </c>
      <c r="DH13" s="39">
        <v>16</v>
      </c>
      <c r="DI13" s="39">
        <v>3</v>
      </c>
      <c r="DJ13" s="39">
        <v>18</v>
      </c>
      <c r="DK13" s="39">
        <v>0.88888888888888884</v>
      </c>
      <c r="DL13" s="39">
        <v>0</v>
      </c>
      <c r="DM13" s="39">
        <v>3</v>
      </c>
      <c r="DN13" s="39">
        <v>2027</v>
      </c>
      <c r="DO13" s="39">
        <v>0</v>
      </c>
      <c r="DP13" s="39">
        <v>1</v>
      </c>
      <c r="DQ13" s="39" t="s">
        <v>71</v>
      </c>
      <c r="DR13" s="39" t="s">
        <v>289</v>
      </c>
      <c r="DS13" s="39" t="s">
        <v>290</v>
      </c>
      <c r="DT13" s="39">
        <v>4</v>
      </c>
      <c r="DU13" s="39">
        <v>4</v>
      </c>
      <c r="DV13" s="39">
        <v>1</v>
      </c>
      <c r="DW13" s="39">
        <v>8.5</v>
      </c>
      <c r="DX13" s="39">
        <v>3</v>
      </c>
      <c r="DY13" s="39">
        <v>3</v>
      </c>
      <c r="DZ13" s="39">
        <v>2</v>
      </c>
      <c r="EA13" s="47" t="s">
        <v>226</v>
      </c>
    </row>
    <row r="14" spans="1:131" s="48" customFormat="1" ht="138" x14ac:dyDescent="0.3">
      <c r="A14" s="39">
        <v>7</v>
      </c>
      <c r="B14" s="39" t="s">
        <v>291</v>
      </c>
      <c r="C14" s="81" t="s">
        <v>292</v>
      </c>
      <c r="D14" s="39" t="s">
        <v>293</v>
      </c>
      <c r="E14" s="81" t="s">
        <v>294</v>
      </c>
      <c r="F14" s="39" t="s">
        <v>295</v>
      </c>
      <c r="G14" s="39" t="s">
        <v>296</v>
      </c>
      <c r="H14" s="39" t="s">
        <v>297</v>
      </c>
      <c r="I14" s="39" t="s">
        <v>255</v>
      </c>
      <c r="J14" s="39" t="s">
        <v>298</v>
      </c>
      <c r="K14" s="39" t="s">
        <v>299</v>
      </c>
      <c r="L14" s="39" t="s">
        <v>300</v>
      </c>
      <c r="M14" s="39" t="s">
        <v>213</v>
      </c>
      <c r="N14" s="39" t="s">
        <v>213</v>
      </c>
      <c r="O14" s="39" t="s">
        <v>214</v>
      </c>
      <c r="P14" s="39" t="s">
        <v>213</v>
      </c>
      <c r="Q14" s="39" t="s">
        <v>213</v>
      </c>
      <c r="R14" s="39" t="s">
        <v>213</v>
      </c>
      <c r="S14" s="39" t="s">
        <v>213</v>
      </c>
      <c r="T14" s="39" t="s">
        <v>213</v>
      </c>
      <c r="U14" s="39" t="s">
        <v>213</v>
      </c>
      <c r="V14" s="39" t="s">
        <v>213</v>
      </c>
      <c r="W14" s="39" t="s">
        <v>213</v>
      </c>
      <c r="X14" s="39" t="s">
        <v>213</v>
      </c>
      <c r="Y14" s="39" t="s">
        <v>213</v>
      </c>
      <c r="Z14" s="39" t="s">
        <v>213</v>
      </c>
      <c r="AA14" s="39" t="s">
        <v>213</v>
      </c>
      <c r="AB14" s="39" t="s">
        <v>213</v>
      </c>
      <c r="AC14" s="39" t="s">
        <v>213</v>
      </c>
      <c r="AD14" s="39" t="s">
        <v>213</v>
      </c>
      <c r="AE14" s="39" t="s">
        <v>213</v>
      </c>
      <c r="AF14" s="39" t="s">
        <v>213</v>
      </c>
      <c r="AG14" s="39" t="s">
        <v>213</v>
      </c>
      <c r="AH14" s="39" t="s">
        <v>213</v>
      </c>
      <c r="AI14" s="39" t="s">
        <v>213</v>
      </c>
      <c r="AJ14" s="39" t="s">
        <v>213</v>
      </c>
      <c r="AK14" s="39" t="s">
        <v>70</v>
      </c>
      <c r="AL14" s="39" t="s">
        <v>213</v>
      </c>
      <c r="AM14" s="39" t="s">
        <v>71</v>
      </c>
      <c r="AN14" s="39" t="s">
        <v>213</v>
      </c>
      <c r="AO14" s="39" t="s">
        <v>213</v>
      </c>
      <c r="AP14" s="39" t="s">
        <v>213</v>
      </c>
      <c r="AQ14" s="39" t="s">
        <v>213</v>
      </c>
      <c r="AR14" s="39">
        <v>0</v>
      </c>
      <c r="AS14" s="39">
        <v>0</v>
      </c>
      <c r="AT14" s="39">
        <v>0</v>
      </c>
      <c r="AU14" s="39">
        <v>0</v>
      </c>
      <c r="AV14" s="39">
        <v>0</v>
      </c>
      <c r="AW14" s="39">
        <v>0</v>
      </c>
      <c r="AX14" s="39">
        <v>0</v>
      </c>
      <c r="AY14" s="39">
        <v>0</v>
      </c>
      <c r="AZ14" s="39">
        <v>0</v>
      </c>
      <c r="BA14" s="39">
        <v>0</v>
      </c>
      <c r="BB14" s="39">
        <v>2</v>
      </c>
      <c r="BC14" s="39">
        <v>0</v>
      </c>
      <c r="BD14" s="39">
        <v>1</v>
      </c>
      <c r="BE14" s="39">
        <f t="shared" si="0"/>
        <v>2</v>
      </c>
      <c r="BF14" s="49">
        <f t="shared" si="1"/>
        <v>1.5</v>
      </c>
      <c r="BG14" s="39">
        <v>0</v>
      </c>
      <c r="BH14" s="39">
        <v>0</v>
      </c>
      <c r="BI14" s="39">
        <v>0</v>
      </c>
      <c r="BJ14" s="39">
        <v>0</v>
      </c>
      <c r="BK14" s="39">
        <v>1</v>
      </c>
      <c r="BL14" s="39">
        <f t="shared" si="2"/>
        <v>1</v>
      </c>
      <c r="BM14" s="49">
        <f t="shared" si="3"/>
        <v>1</v>
      </c>
      <c r="BN14" s="39">
        <v>0</v>
      </c>
      <c r="BO14" s="39">
        <v>0</v>
      </c>
      <c r="BP14" s="39">
        <v>0</v>
      </c>
      <c r="BQ14" s="39">
        <v>0</v>
      </c>
      <c r="BR14" s="39">
        <v>0</v>
      </c>
      <c r="BS14" s="39">
        <v>0</v>
      </c>
      <c r="BT14" s="39">
        <v>0</v>
      </c>
      <c r="BU14" s="39">
        <v>1</v>
      </c>
      <c r="BV14" s="39">
        <v>0</v>
      </c>
      <c r="BW14" s="39">
        <v>0</v>
      </c>
      <c r="BX14" s="39">
        <v>0</v>
      </c>
      <c r="BY14" s="39">
        <v>0</v>
      </c>
      <c r="BZ14" s="39">
        <v>0</v>
      </c>
      <c r="CA14" s="39">
        <v>0</v>
      </c>
      <c r="CB14" s="39">
        <v>0</v>
      </c>
      <c r="CC14" s="39">
        <v>0</v>
      </c>
      <c r="CD14" s="39">
        <v>0</v>
      </c>
      <c r="CE14" s="39">
        <v>0</v>
      </c>
      <c r="CF14" s="39">
        <v>0</v>
      </c>
      <c r="CG14" s="39">
        <v>0</v>
      </c>
      <c r="CH14" s="39">
        <v>0</v>
      </c>
      <c r="CI14" s="39">
        <v>0</v>
      </c>
      <c r="CJ14" s="39">
        <v>0</v>
      </c>
      <c r="CK14" s="39">
        <v>0</v>
      </c>
      <c r="CL14" s="39">
        <v>0</v>
      </c>
      <c r="CM14" s="39">
        <v>2</v>
      </c>
      <c r="CN14" s="39">
        <v>0</v>
      </c>
      <c r="CO14" s="39">
        <f t="shared" si="20"/>
        <v>2</v>
      </c>
      <c r="CP14" s="39">
        <v>2</v>
      </c>
      <c r="CQ14" s="39">
        <v>1</v>
      </c>
      <c r="CR14" s="39">
        <v>2</v>
      </c>
      <c r="CS14" s="39">
        <v>1</v>
      </c>
      <c r="CT14" s="39">
        <v>1</v>
      </c>
      <c r="CU14" s="39">
        <v>1</v>
      </c>
      <c r="CV14" s="39">
        <f t="shared" si="4"/>
        <v>6</v>
      </c>
      <c r="CW14" s="49">
        <f>SUM(CP14:CU14)/CV14*DP14</f>
        <v>1.3333333333333333</v>
      </c>
      <c r="CX14" s="39" t="s">
        <v>301</v>
      </c>
      <c r="CY14" s="39" t="s">
        <v>302</v>
      </c>
      <c r="CZ14" s="39" t="s">
        <v>303</v>
      </c>
      <c r="DA14" s="39" t="s">
        <v>304</v>
      </c>
      <c r="DB14" s="39" t="s">
        <v>305</v>
      </c>
      <c r="DC14" s="39" t="s">
        <v>306</v>
      </c>
      <c r="DD14" s="39" t="s">
        <v>213</v>
      </c>
      <c r="DE14" s="39">
        <f t="shared" si="6"/>
        <v>3</v>
      </c>
      <c r="DF14" s="39">
        <f t="shared" si="7"/>
        <v>1</v>
      </c>
      <c r="DG14" s="39">
        <f t="shared" si="8"/>
        <v>8</v>
      </c>
      <c r="DH14" s="39">
        <f t="shared" si="9"/>
        <v>12</v>
      </c>
      <c r="DI14" s="39">
        <f t="shared" si="10"/>
        <v>3</v>
      </c>
      <c r="DJ14" s="39">
        <f t="shared" si="11"/>
        <v>18</v>
      </c>
      <c r="DK14" s="63">
        <f t="shared" si="12"/>
        <v>0.66666666666666663</v>
      </c>
      <c r="DL14" s="64">
        <f t="shared" si="13"/>
        <v>0</v>
      </c>
      <c r="DM14" s="39">
        <v>3</v>
      </c>
      <c r="DN14" s="39">
        <v>2024</v>
      </c>
      <c r="DO14" s="39">
        <v>0</v>
      </c>
      <c r="DP14" s="39">
        <v>1</v>
      </c>
      <c r="DQ14" s="39" t="s">
        <v>71</v>
      </c>
      <c r="DR14" s="39" t="s">
        <v>307</v>
      </c>
      <c r="DS14" s="39" t="s">
        <v>290</v>
      </c>
      <c r="DT14" s="39">
        <f t="shared" si="21"/>
        <v>3</v>
      </c>
      <c r="DU14" s="39">
        <f t="shared" si="22"/>
        <v>2</v>
      </c>
      <c r="DV14" s="39">
        <f t="shared" si="23"/>
        <v>1</v>
      </c>
      <c r="DW14" s="39">
        <f t="shared" si="24"/>
        <v>5.5</v>
      </c>
      <c r="DX14" s="39">
        <v>3</v>
      </c>
      <c r="DY14" s="39">
        <f t="shared" si="25"/>
        <v>3</v>
      </c>
      <c r="DZ14" s="39">
        <v>3</v>
      </c>
      <c r="EA14" s="47" t="s">
        <v>226</v>
      </c>
    </row>
    <row r="15" spans="1:131" s="48" customFormat="1" ht="165.6" x14ac:dyDescent="0.3">
      <c r="A15" s="39">
        <v>8</v>
      </c>
      <c r="B15" s="38" t="s">
        <v>308</v>
      </c>
      <c r="C15" s="40" t="s">
        <v>309</v>
      </c>
      <c r="D15" s="38" t="s">
        <v>310</v>
      </c>
      <c r="E15" s="81" t="s">
        <v>311</v>
      </c>
      <c r="F15" s="39" t="s">
        <v>312</v>
      </c>
      <c r="G15" s="39" t="s">
        <v>313</v>
      </c>
      <c r="H15" s="39" t="s">
        <v>314</v>
      </c>
      <c r="I15" s="39" t="s">
        <v>209</v>
      </c>
      <c r="J15" s="39" t="s">
        <v>210</v>
      </c>
      <c r="K15" s="39" t="s">
        <v>315</v>
      </c>
      <c r="L15" s="39" t="s">
        <v>316</v>
      </c>
      <c r="M15" s="39" t="s">
        <v>214</v>
      </c>
      <c r="N15" s="39" t="s">
        <v>213</v>
      </c>
      <c r="O15" s="39" t="s">
        <v>213</v>
      </c>
      <c r="P15" s="39" t="s">
        <v>213</v>
      </c>
      <c r="Q15" s="39" t="s">
        <v>213</v>
      </c>
      <c r="R15" s="39" t="s">
        <v>213</v>
      </c>
      <c r="S15" s="39" t="s">
        <v>213</v>
      </c>
      <c r="T15" s="39" t="s">
        <v>213</v>
      </c>
      <c r="U15" s="39" t="s">
        <v>213</v>
      </c>
      <c r="V15" s="39" t="s">
        <v>213</v>
      </c>
      <c r="W15" s="39" t="s">
        <v>213</v>
      </c>
      <c r="X15" s="39" t="s">
        <v>213</v>
      </c>
      <c r="Y15" s="39" t="s">
        <v>213</v>
      </c>
      <c r="Z15" s="39" t="s">
        <v>213</v>
      </c>
      <c r="AA15" s="39" t="s">
        <v>213</v>
      </c>
      <c r="AB15" s="39" t="s">
        <v>213</v>
      </c>
      <c r="AC15" s="39" t="s">
        <v>213</v>
      </c>
      <c r="AD15" s="39" t="s">
        <v>213</v>
      </c>
      <c r="AE15" s="39" t="s">
        <v>214</v>
      </c>
      <c r="AF15" s="39" t="s">
        <v>66</v>
      </c>
      <c r="AG15" s="39" t="s">
        <v>213</v>
      </c>
      <c r="AH15" s="39" t="s">
        <v>213</v>
      </c>
      <c r="AI15" s="39" t="s">
        <v>213</v>
      </c>
      <c r="AJ15" s="39" t="s">
        <v>213</v>
      </c>
      <c r="AK15" s="39" t="s">
        <v>213</v>
      </c>
      <c r="AL15" s="39" t="s">
        <v>66</v>
      </c>
      <c r="AM15" s="39" t="s">
        <v>213</v>
      </c>
      <c r="AN15" s="39" t="s">
        <v>213</v>
      </c>
      <c r="AO15" s="39" t="s">
        <v>213</v>
      </c>
      <c r="AP15" s="39" t="s">
        <v>213</v>
      </c>
      <c r="AQ15" s="39" t="s">
        <v>213</v>
      </c>
      <c r="AR15" s="39">
        <v>0</v>
      </c>
      <c r="AS15" s="39">
        <v>0</v>
      </c>
      <c r="AT15" s="39">
        <v>0</v>
      </c>
      <c r="AU15" s="39">
        <v>0</v>
      </c>
      <c r="AV15" s="39">
        <v>1</v>
      </c>
      <c r="AW15" s="39">
        <v>2</v>
      </c>
      <c r="AX15" s="39">
        <v>0</v>
      </c>
      <c r="AY15" s="39">
        <v>1</v>
      </c>
      <c r="AZ15" s="39">
        <v>1</v>
      </c>
      <c r="BA15" s="39">
        <v>0</v>
      </c>
      <c r="BB15" s="39">
        <v>0</v>
      </c>
      <c r="BC15" s="39">
        <v>1</v>
      </c>
      <c r="BD15" s="39">
        <v>0</v>
      </c>
      <c r="BE15" s="39">
        <v>5</v>
      </c>
      <c r="BF15" s="39">
        <v>1.2</v>
      </c>
      <c r="BG15" s="39">
        <v>0</v>
      </c>
      <c r="BH15" s="39">
        <v>0</v>
      </c>
      <c r="BI15" s="39">
        <v>0</v>
      </c>
      <c r="BJ15" s="39">
        <v>0</v>
      </c>
      <c r="BK15" s="39">
        <v>1</v>
      </c>
      <c r="BL15" s="39">
        <v>1</v>
      </c>
      <c r="BM15" s="39">
        <v>1</v>
      </c>
      <c r="BN15" s="39">
        <v>0</v>
      </c>
      <c r="BO15" s="39">
        <v>0</v>
      </c>
      <c r="BP15" s="39">
        <v>0</v>
      </c>
      <c r="BQ15" s="39">
        <v>0</v>
      </c>
      <c r="BR15" s="39">
        <v>0</v>
      </c>
      <c r="BS15" s="39">
        <v>0</v>
      </c>
      <c r="BT15" s="39">
        <v>0</v>
      </c>
      <c r="BU15" s="39">
        <v>0</v>
      </c>
      <c r="BV15" s="39">
        <v>0</v>
      </c>
      <c r="BW15" s="39">
        <v>1</v>
      </c>
      <c r="BX15" s="39">
        <v>0</v>
      </c>
      <c r="BY15" s="39">
        <v>0</v>
      </c>
      <c r="BZ15" s="39">
        <v>0</v>
      </c>
      <c r="CA15" s="39">
        <v>0</v>
      </c>
      <c r="CB15" s="39">
        <v>0</v>
      </c>
      <c r="CC15" s="39">
        <v>0</v>
      </c>
      <c r="CD15" s="39">
        <v>1</v>
      </c>
      <c r="CE15" s="39">
        <v>2</v>
      </c>
      <c r="CF15" s="39">
        <v>2</v>
      </c>
      <c r="CG15" s="39">
        <v>1</v>
      </c>
      <c r="CH15" s="39">
        <v>1</v>
      </c>
      <c r="CI15" s="39">
        <v>1</v>
      </c>
      <c r="CJ15" s="39">
        <v>1</v>
      </c>
      <c r="CK15" s="39">
        <v>1</v>
      </c>
      <c r="CL15" s="39">
        <v>1</v>
      </c>
      <c r="CM15" s="39">
        <v>0</v>
      </c>
      <c r="CN15" s="39">
        <v>1</v>
      </c>
      <c r="CO15" s="39">
        <v>11</v>
      </c>
      <c r="CP15" s="39">
        <v>1</v>
      </c>
      <c r="CQ15" s="39">
        <v>1</v>
      </c>
      <c r="CR15" s="39">
        <v>1</v>
      </c>
      <c r="CS15" s="39">
        <v>1</v>
      </c>
      <c r="CT15" s="39">
        <v>1</v>
      </c>
      <c r="CU15" s="39">
        <v>1</v>
      </c>
      <c r="CV15" s="39">
        <v>6</v>
      </c>
      <c r="CW15" s="39">
        <v>0.5</v>
      </c>
      <c r="CX15" s="39" t="s">
        <v>317</v>
      </c>
      <c r="CY15" s="39" t="s">
        <v>318</v>
      </c>
      <c r="CZ15" s="39" t="s">
        <v>319</v>
      </c>
      <c r="DA15" s="39" t="s">
        <v>320</v>
      </c>
      <c r="DB15" s="39" t="s">
        <v>321</v>
      </c>
      <c r="DC15" s="39" t="s">
        <v>322</v>
      </c>
      <c r="DD15" s="39" t="s">
        <v>213</v>
      </c>
      <c r="DE15" s="39">
        <v>6</v>
      </c>
      <c r="DF15" s="39">
        <v>1</v>
      </c>
      <c r="DG15" s="39">
        <v>6</v>
      </c>
      <c r="DH15" s="39">
        <v>13</v>
      </c>
      <c r="DI15" s="39">
        <v>6</v>
      </c>
      <c r="DJ15" s="39">
        <v>24</v>
      </c>
      <c r="DK15" s="39">
        <v>0.54166666666666663</v>
      </c>
      <c r="DL15" s="39">
        <v>0</v>
      </c>
      <c r="DM15" s="39">
        <v>3</v>
      </c>
      <c r="DN15" s="39">
        <v>2024</v>
      </c>
      <c r="DO15" s="39">
        <v>0</v>
      </c>
      <c r="DP15" s="39">
        <v>0.5</v>
      </c>
      <c r="DQ15" s="39" t="s">
        <v>71</v>
      </c>
      <c r="DR15" s="39" t="s">
        <v>323</v>
      </c>
      <c r="DS15" s="39" t="s">
        <v>290</v>
      </c>
      <c r="DT15" s="39">
        <v>3</v>
      </c>
      <c r="DU15" s="39">
        <v>1</v>
      </c>
      <c r="DV15" s="39">
        <v>1</v>
      </c>
      <c r="DW15" s="39">
        <v>4.5</v>
      </c>
      <c r="DX15" s="39">
        <v>2</v>
      </c>
      <c r="DY15" s="39">
        <v>6</v>
      </c>
      <c r="DZ15" s="39">
        <v>4</v>
      </c>
      <c r="EA15" s="47" t="s">
        <v>226</v>
      </c>
    </row>
    <row r="16" spans="1:131" s="48" customFormat="1" ht="317.39999999999998" x14ac:dyDescent="0.3">
      <c r="A16" s="39">
        <v>9</v>
      </c>
      <c r="B16" s="39" t="s">
        <v>308</v>
      </c>
      <c r="C16" s="81" t="s">
        <v>324</v>
      </c>
      <c r="D16" s="39" t="s">
        <v>310</v>
      </c>
      <c r="E16" s="81" t="s">
        <v>325</v>
      </c>
      <c r="F16" s="39" t="s">
        <v>326</v>
      </c>
      <c r="G16" s="39" t="s">
        <v>327</v>
      </c>
      <c r="H16" s="39" t="s">
        <v>328</v>
      </c>
      <c r="I16" s="39" t="s">
        <v>255</v>
      </c>
      <c r="J16" s="39" t="s">
        <v>329</v>
      </c>
      <c r="K16" s="39" t="s">
        <v>315</v>
      </c>
      <c r="L16" s="39" t="s">
        <v>316</v>
      </c>
      <c r="M16" s="39" t="s">
        <v>213</v>
      </c>
      <c r="N16" s="39" t="s">
        <v>213</v>
      </c>
      <c r="O16" s="39" t="s">
        <v>213</v>
      </c>
      <c r="P16" s="39" t="s">
        <v>213</v>
      </c>
      <c r="Q16" s="39" t="s">
        <v>213</v>
      </c>
      <c r="R16" s="39" t="s">
        <v>213</v>
      </c>
      <c r="S16" s="39" t="s">
        <v>213</v>
      </c>
      <c r="T16" s="39" t="s">
        <v>213</v>
      </c>
      <c r="U16" s="39" t="s">
        <v>213</v>
      </c>
      <c r="V16" s="39" t="s">
        <v>213</v>
      </c>
      <c r="W16" s="39" t="s">
        <v>213</v>
      </c>
      <c r="X16" s="39" t="s">
        <v>213</v>
      </c>
      <c r="Y16" s="39" t="s">
        <v>213</v>
      </c>
      <c r="Z16" s="39" t="s">
        <v>213</v>
      </c>
      <c r="AA16" s="39" t="s">
        <v>214</v>
      </c>
      <c r="AB16" s="39" t="s">
        <v>213</v>
      </c>
      <c r="AC16" s="39" t="s">
        <v>213</v>
      </c>
      <c r="AD16" s="39" t="s">
        <v>213</v>
      </c>
      <c r="AE16" s="39" t="s">
        <v>213</v>
      </c>
      <c r="AF16" s="39" t="s">
        <v>66</v>
      </c>
      <c r="AG16" s="39" t="s">
        <v>213</v>
      </c>
      <c r="AH16" s="39" t="s">
        <v>68</v>
      </c>
      <c r="AI16" s="39" t="s">
        <v>68</v>
      </c>
      <c r="AJ16" s="39" t="s">
        <v>213</v>
      </c>
      <c r="AK16" s="39" t="s">
        <v>213</v>
      </c>
      <c r="AL16" s="39" t="s">
        <v>66</v>
      </c>
      <c r="AM16" s="39" t="s">
        <v>213</v>
      </c>
      <c r="AN16" s="39" t="s">
        <v>213</v>
      </c>
      <c r="AO16" s="39" t="s">
        <v>213</v>
      </c>
      <c r="AP16" s="39" t="s">
        <v>213</v>
      </c>
      <c r="AQ16" s="39" t="s">
        <v>213</v>
      </c>
      <c r="AR16" s="39">
        <v>0</v>
      </c>
      <c r="AS16" s="39">
        <v>0</v>
      </c>
      <c r="AT16" s="39">
        <v>0</v>
      </c>
      <c r="AU16" s="39">
        <v>0</v>
      </c>
      <c r="AV16" s="39">
        <v>1</v>
      </c>
      <c r="AW16" s="39">
        <v>2</v>
      </c>
      <c r="AX16" s="39">
        <v>0</v>
      </c>
      <c r="AY16" s="39">
        <v>2</v>
      </c>
      <c r="AZ16" s="39">
        <v>2</v>
      </c>
      <c r="BA16" s="39">
        <v>0</v>
      </c>
      <c r="BB16" s="39">
        <v>0</v>
      </c>
      <c r="BC16" s="39">
        <v>2</v>
      </c>
      <c r="BD16" s="39">
        <v>0</v>
      </c>
      <c r="BE16" s="39">
        <v>5</v>
      </c>
      <c r="BF16" s="39">
        <v>1.8</v>
      </c>
      <c r="BG16" s="39">
        <v>0</v>
      </c>
      <c r="BH16" s="39">
        <v>0</v>
      </c>
      <c r="BI16" s="39">
        <v>0</v>
      </c>
      <c r="BJ16" s="39">
        <v>0</v>
      </c>
      <c r="BK16" s="39">
        <v>1</v>
      </c>
      <c r="BL16" s="39">
        <v>1</v>
      </c>
      <c r="BM16" s="39">
        <v>1</v>
      </c>
      <c r="BN16" s="39">
        <v>0</v>
      </c>
      <c r="BO16" s="39">
        <v>0</v>
      </c>
      <c r="BP16" s="39">
        <v>0</v>
      </c>
      <c r="BQ16" s="39">
        <v>0</v>
      </c>
      <c r="BR16" s="39">
        <v>0</v>
      </c>
      <c r="BS16" s="39">
        <v>0</v>
      </c>
      <c r="BT16" s="39">
        <v>0</v>
      </c>
      <c r="BU16" s="39">
        <v>0</v>
      </c>
      <c r="BV16" s="39">
        <v>0</v>
      </c>
      <c r="BW16" s="39">
        <v>1</v>
      </c>
      <c r="BX16" s="39">
        <v>0</v>
      </c>
      <c r="BY16" s="39">
        <v>0</v>
      </c>
      <c r="BZ16" s="39">
        <v>0</v>
      </c>
      <c r="CA16" s="39">
        <v>0</v>
      </c>
      <c r="CB16" s="39">
        <v>0</v>
      </c>
      <c r="CC16" s="39">
        <v>0</v>
      </c>
      <c r="CD16" s="39">
        <v>1</v>
      </c>
      <c r="CE16" s="39">
        <v>2</v>
      </c>
      <c r="CF16" s="39">
        <v>2</v>
      </c>
      <c r="CG16" s="39">
        <v>1</v>
      </c>
      <c r="CH16" s="39">
        <v>1</v>
      </c>
      <c r="CI16" s="39">
        <v>1</v>
      </c>
      <c r="CJ16" s="39">
        <v>1</v>
      </c>
      <c r="CK16" s="39">
        <v>1</v>
      </c>
      <c r="CL16" s="39">
        <v>1</v>
      </c>
      <c r="CM16" s="39">
        <v>0</v>
      </c>
      <c r="CN16" s="39">
        <v>1</v>
      </c>
      <c r="CO16" s="39">
        <v>11</v>
      </c>
      <c r="CP16" s="39">
        <v>2</v>
      </c>
      <c r="CQ16" s="39">
        <v>1</v>
      </c>
      <c r="CR16" s="39">
        <v>2</v>
      </c>
      <c r="CS16" s="39">
        <v>1</v>
      </c>
      <c r="CT16" s="39">
        <v>1</v>
      </c>
      <c r="CU16" s="39">
        <v>1</v>
      </c>
      <c r="CV16" s="39">
        <v>6</v>
      </c>
      <c r="CW16" s="39">
        <v>1.3333333333333333</v>
      </c>
      <c r="CX16" s="39" t="s">
        <v>317</v>
      </c>
      <c r="CY16" s="39" t="s">
        <v>330</v>
      </c>
      <c r="CZ16" s="39" t="s">
        <v>331</v>
      </c>
      <c r="DA16" s="39" t="s">
        <v>332</v>
      </c>
      <c r="DB16" s="39" t="s">
        <v>333</v>
      </c>
      <c r="DC16" s="39" t="s">
        <v>322</v>
      </c>
      <c r="DD16" s="39" t="s">
        <v>213</v>
      </c>
      <c r="DE16" s="39">
        <v>9</v>
      </c>
      <c r="DF16" s="39">
        <v>1</v>
      </c>
      <c r="DG16" s="39">
        <v>8</v>
      </c>
      <c r="DH16" s="39">
        <v>18</v>
      </c>
      <c r="DI16" s="39">
        <v>6</v>
      </c>
      <c r="DJ16" s="39">
        <v>24</v>
      </c>
      <c r="DK16" s="39">
        <v>0.75</v>
      </c>
      <c r="DL16" s="39">
        <v>0</v>
      </c>
      <c r="DM16" s="39">
        <v>3</v>
      </c>
      <c r="DN16" s="39">
        <v>2027</v>
      </c>
      <c r="DO16" s="39">
        <v>0</v>
      </c>
      <c r="DP16" s="39">
        <v>1</v>
      </c>
      <c r="DQ16" s="39" t="s">
        <v>223</v>
      </c>
      <c r="DR16" s="39" t="s">
        <v>334</v>
      </c>
      <c r="DS16" s="39" t="s">
        <v>267</v>
      </c>
      <c r="DT16" s="39">
        <v>4</v>
      </c>
      <c r="DU16" s="39">
        <v>2</v>
      </c>
      <c r="DV16" s="39">
        <v>1</v>
      </c>
      <c r="DW16" s="39">
        <v>6.5</v>
      </c>
      <c r="DX16" s="39">
        <v>2</v>
      </c>
      <c r="DY16" s="39">
        <v>6</v>
      </c>
      <c r="DZ16" s="39">
        <v>4</v>
      </c>
      <c r="EA16" s="47" t="s">
        <v>335</v>
      </c>
    </row>
    <row r="17" spans="1:131" s="48" customFormat="1" ht="179.4" x14ac:dyDescent="0.3">
      <c r="A17" s="39">
        <v>10</v>
      </c>
      <c r="B17" s="39" t="s">
        <v>336</v>
      </c>
      <c r="C17" s="81" t="s">
        <v>337</v>
      </c>
      <c r="D17" s="39" t="s">
        <v>338</v>
      </c>
      <c r="E17" s="81" t="s">
        <v>339</v>
      </c>
      <c r="F17" s="39" t="s">
        <v>340</v>
      </c>
      <c r="G17" s="39" t="s">
        <v>341</v>
      </c>
      <c r="H17" s="39" t="s">
        <v>342</v>
      </c>
      <c r="I17" s="39" t="s">
        <v>209</v>
      </c>
      <c r="J17" s="39" t="s">
        <v>343</v>
      </c>
      <c r="K17" s="39" t="s">
        <v>344</v>
      </c>
      <c r="L17" s="39" t="s">
        <v>345</v>
      </c>
      <c r="M17" s="39" t="s">
        <v>213</v>
      </c>
      <c r="N17" s="39" t="s">
        <v>213</v>
      </c>
      <c r="O17" s="39" t="s">
        <v>213</v>
      </c>
      <c r="P17" s="39" t="s">
        <v>213</v>
      </c>
      <c r="Q17" s="39" t="s">
        <v>213</v>
      </c>
      <c r="R17" s="39" t="s">
        <v>213</v>
      </c>
      <c r="S17" s="39" t="s">
        <v>213</v>
      </c>
      <c r="T17" s="39" t="s">
        <v>213</v>
      </c>
      <c r="U17" s="39" t="s">
        <v>213</v>
      </c>
      <c r="V17" s="39" t="s">
        <v>213</v>
      </c>
      <c r="W17" s="39" t="s">
        <v>213</v>
      </c>
      <c r="X17" s="39" t="s">
        <v>213</v>
      </c>
      <c r="Y17" s="39" t="s">
        <v>213</v>
      </c>
      <c r="Z17" s="39" t="s">
        <v>213</v>
      </c>
      <c r="AA17" s="39" t="s">
        <v>214</v>
      </c>
      <c r="AB17" s="39" t="s">
        <v>213</v>
      </c>
      <c r="AC17" s="39" t="s">
        <v>213</v>
      </c>
      <c r="AD17" s="39" t="s">
        <v>213</v>
      </c>
      <c r="AE17" s="39" t="s">
        <v>213</v>
      </c>
      <c r="AF17" s="39" t="s">
        <v>66</v>
      </c>
      <c r="AG17" s="39" t="s">
        <v>67</v>
      </c>
      <c r="AH17" s="39" t="s">
        <v>68</v>
      </c>
      <c r="AI17" s="39" t="s">
        <v>68</v>
      </c>
      <c r="AJ17" s="39" t="s">
        <v>69</v>
      </c>
      <c r="AK17" s="39" t="s">
        <v>70</v>
      </c>
      <c r="AL17" s="39" t="s">
        <v>66</v>
      </c>
      <c r="AM17" s="39" t="s">
        <v>213</v>
      </c>
      <c r="AN17" s="39" t="s">
        <v>213</v>
      </c>
      <c r="AO17" s="39" t="s">
        <v>213</v>
      </c>
      <c r="AP17" s="39" t="s">
        <v>213</v>
      </c>
      <c r="AQ17" s="39" t="s">
        <v>213</v>
      </c>
      <c r="AR17" s="39">
        <v>0</v>
      </c>
      <c r="AS17" s="39">
        <v>0</v>
      </c>
      <c r="AT17" s="39">
        <v>0</v>
      </c>
      <c r="AU17" s="39">
        <v>0</v>
      </c>
      <c r="AV17" s="39">
        <v>1</v>
      </c>
      <c r="AW17" s="39">
        <v>2</v>
      </c>
      <c r="AX17" s="39">
        <v>2</v>
      </c>
      <c r="AY17" s="39">
        <v>2</v>
      </c>
      <c r="AZ17" s="39">
        <v>2</v>
      </c>
      <c r="BA17" s="39">
        <v>2</v>
      </c>
      <c r="BB17" s="39">
        <v>2</v>
      </c>
      <c r="BC17" s="39">
        <v>2</v>
      </c>
      <c r="BD17" s="39">
        <v>0</v>
      </c>
      <c r="BE17" s="39">
        <f t="shared" si="0"/>
        <v>8</v>
      </c>
      <c r="BF17" s="49">
        <f t="shared" si="1"/>
        <v>1.875</v>
      </c>
      <c r="BG17" s="39">
        <v>0</v>
      </c>
      <c r="BH17" s="39">
        <v>0</v>
      </c>
      <c r="BI17" s="39">
        <v>0</v>
      </c>
      <c r="BJ17" s="39">
        <v>0</v>
      </c>
      <c r="BK17" s="39">
        <v>1</v>
      </c>
      <c r="BL17" s="39">
        <f t="shared" si="2"/>
        <v>1</v>
      </c>
      <c r="BM17" s="49">
        <f t="shared" si="3"/>
        <v>1</v>
      </c>
      <c r="BN17" s="39">
        <v>0</v>
      </c>
      <c r="BO17" s="39">
        <v>0</v>
      </c>
      <c r="BP17" s="39">
        <v>0</v>
      </c>
      <c r="BQ17" s="39">
        <v>0</v>
      </c>
      <c r="BR17" s="39">
        <v>1</v>
      </c>
      <c r="BS17" s="39">
        <v>0</v>
      </c>
      <c r="BT17" s="39">
        <v>0</v>
      </c>
      <c r="BU17" s="39">
        <v>0</v>
      </c>
      <c r="BV17" s="39">
        <v>0</v>
      </c>
      <c r="BW17" s="39">
        <v>1</v>
      </c>
      <c r="BX17" s="39">
        <v>0</v>
      </c>
      <c r="BY17" s="39">
        <v>0</v>
      </c>
      <c r="BZ17" s="39">
        <v>0</v>
      </c>
      <c r="CA17" s="39">
        <v>0</v>
      </c>
      <c r="CB17" s="39">
        <v>0</v>
      </c>
      <c r="CC17" s="39">
        <v>1</v>
      </c>
      <c r="CD17" s="39">
        <v>1</v>
      </c>
      <c r="CE17" s="39">
        <v>1</v>
      </c>
      <c r="CF17" s="39">
        <v>1</v>
      </c>
      <c r="CG17" s="39">
        <v>0</v>
      </c>
      <c r="CH17" s="39">
        <v>0</v>
      </c>
      <c r="CI17" s="39">
        <v>0</v>
      </c>
      <c r="CJ17" s="39">
        <v>0</v>
      </c>
      <c r="CK17" s="39">
        <v>2</v>
      </c>
      <c r="CL17" s="39">
        <v>2</v>
      </c>
      <c r="CM17" s="39">
        <v>1</v>
      </c>
      <c r="CN17" s="39">
        <v>1</v>
      </c>
      <c r="CO17" s="39">
        <f t="shared" ref="CO17:CO18" si="26">SUM(CE17:CN17)</f>
        <v>8</v>
      </c>
      <c r="CP17" s="39">
        <v>1</v>
      </c>
      <c r="CQ17" s="39">
        <v>1</v>
      </c>
      <c r="CR17" s="39">
        <v>1</v>
      </c>
      <c r="CS17" s="39">
        <v>1</v>
      </c>
      <c r="CT17" s="39">
        <v>1</v>
      </c>
      <c r="CU17" s="39">
        <v>1</v>
      </c>
      <c r="CV17" s="39">
        <f t="shared" si="4"/>
        <v>6</v>
      </c>
      <c r="CW17" s="49">
        <f t="shared" ref="CW17:CW18" si="27">SUM(CP17:CU17)/CV17*DP17</f>
        <v>0.5</v>
      </c>
      <c r="CX17" s="39" t="s">
        <v>346</v>
      </c>
      <c r="CY17" s="39" t="s">
        <v>347</v>
      </c>
      <c r="CZ17" s="39" t="s">
        <v>348</v>
      </c>
      <c r="DA17" s="39" t="s">
        <v>349</v>
      </c>
      <c r="DB17" s="39" t="s">
        <v>321</v>
      </c>
      <c r="DC17" s="39" t="s">
        <v>322</v>
      </c>
      <c r="DD17" s="39" t="s">
        <v>213</v>
      </c>
      <c r="DE17" s="39">
        <f t="shared" si="6"/>
        <v>15</v>
      </c>
      <c r="DF17" s="39">
        <f t="shared" si="7"/>
        <v>1</v>
      </c>
      <c r="DG17" s="39">
        <f t="shared" si="8"/>
        <v>6</v>
      </c>
      <c r="DH17" s="39">
        <f t="shared" si="9"/>
        <v>22</v>
      </c>
      <c r="DI17" s="39">
        <f t="shared" si="10"/>
        <v>9</v>
      </c>
      <c r="DJ17" s="39">
        <f t="shared" si="11"/>
        <v>30</v>
      </c>
      <c r="DK17" s="63">
        <f t="shared" si="12"/>
        <v>0.73333333333333328</v>
      </c>
      <c r="DL17" s="64">
        <f t="shared" si="13"/>
        <v>0</v>
      </c>
      <c r="DM17" s="39">
        <v>2</v>
      </c>
      <c r="DN17" s="39">
        <v>2027</v>
      </c>
      <c r="DO17" s="39">
        <v>0</v>
      </c>
      <c r="DP17" s="39">
        <v>0.5</v>
      </c>
      <c r="DQ17" s="39" t="s">
        <v>71</v>
      </c>
      <c r="DR17" s="39" t="s">
        <v>350</v>
      </c>
      <c r="DS17" s="39" t="s">
        <v>290</v>
      </c>
      <c r="DT17" s="39">
        <f t="shared" si="21"/>
        <v>3</v>
      </c>
      <c r="DU17" s="39">
        <f>IF(CW17=2,4,((IF(AND(CW17&lt;2,CW17&gt;=1.5),3,((IF(AND(CW17&lt;1.5,CW17&gt;=1),2,1)))))))</f>
        <v>1</v>
      </c>
      <c r="DV17" s="39">
        <f t="shared" si="23"/>
        <v>1</v>
      </c>
      <c r="DW17" s="39">
        <f t="shared" ref="DW17:DW29" si="28">DT17+DU17+(DV17*0.5)</f>
        <v>4.5</v>
      </c>
      <c r="DX17" s="39">
        <v>3</v>
      </c>
      <c r="DY17" s="39">
        <f t="shared" ref="DY17:DY25" si="29">BE17+BL17</f>
        <v>9</v>
      </c>
      <c r="DZ17" s="39">
        <v>2</v>
      </c>
      <c r="EA17" s="47" t="s">
        <v>226</v>
      </c>
    </row>
    <row r="18" spans="1:131" s="48" customFormat="1" ht="262.2" x14ac:dyDescent="0.3">
      <c r="A18" s="39">
        <v>11</v>
      </c>
      <c r="B18" s="56" t="s">
        <v>351</v>
      </c>
      <c r="C18" s="81" t="s">
        <v>352</v>
      </c>
      <c r="D18" s="39" t="s">
        <v>353</v>
      </c>
      <c r="E18" s="81" t="s">
        <v>354</v>
      </c>
      <c r="F18" s="39" t="s">
        <v>355</v>
      </c>
      <c r="G18" s="39" t="s">
        <v>506</v>
      </c>
      <c r="H18" s="39" t="s">
        <v>356</v>
      </c>
      <c r="I18" s="39" t="s">
        <v>255</v>
      </c>
      <c r="J18" s="39" t="s">
        <v>298</v>
      </c>
      <c r="K18" s="55" t="s">
        <v>357</v>
      </c>
      <c r="L18" s="55" t="s">
        <v>358</v>
      </c>
      <c r="M18" s="39" t="s">
        <v>213</v>
      </c>
      <c r="N18" s="39" t="s">
        <v>213</v>
      </c>
      <c r="O18" s="39" t="s">
        <v>213</v>
      </c>
      <c r="P18" s="39" t="s">
        <v>213</v>
      </c>
      <c r="Q18" s="39" t="s">
        <v>213</v>
      </c>
      <c r="R18" s="39" t="s">
        <v>213</v>
      </c>
      <c r="S18" s="39" t="s">
        <v>213</v>
      </c>
      <c r="T18" s="39" t="s">
        <v>213</v>
      </c>
      <c r="U18" s="39" t="s">
        <v>213</v>
      </c>
      <c r="V18" s="39" t="s">
        <v>213</v>
      </c>
      <c r="W18" s="39" t="s">
        <v>214</v>
      </c>
      <c r="X18" s="39" t="s">
        <v>213</v>
      </c>
      <c r="Y18" s="39" t="s">
        <v>213</v>
      </c>
      <c r="Z18" s="39" t="s">
        <v>213</v>
      </c>
      <c r="AA18" s="39" t="s">
        <v>213</v>
      </c>
      <c r="AB18" s="39" t="s">
        <v>213</v>
      </c>
      <c r="AC18" s="39" t="s">
        <v>213</v>
      </c>
      <c r="AD18" s="39" t="s">
        <v>213</v>
      </c>
      <c r="AE18" s="39" t="s">
        <v>213</v>
      </c>
      <c r="AF18" s="39" t="s">
        <v>66</v>
      </c>
      <c r="AG18" s="39" t="s">
        <v>213</v>
      </c>
      <c r="AH18" s="39" t="s">
        <v>213</v>
      </c>
      <c r="AI18" s="39" t="s">
        <v>68</v>
      </c>
      <c r="AJ18" s="39" t="s">
        <v>69</v>
      </c>
      <c r="AK18" s="39" t="s">
        <v>213</v>
      </c>
      <c r="AL18" s="39" t="s">
        <v>66</v>
      </c>
      <c r="AM18" s="39" t="s">
        <v>213</v>
      </c>
      <c r="AN18" s="39" t="s">
        <v>213</v>
      </c>
      <c r="AO18" s="39" t="s">
        <v>213</v>
      </c>
      <c r="AP18" s="39" t="s">
        <v>213</v>
      </c>
      <c r="AQ18" s="39" t="s">
        <v>213</v>
      </c>
      <c r="AR18" s="39">
        <v>0</v>
      </c>
      <c r="AS18" s="39">
        <v>0</v>
      </c>
      <c r="AT18" s="39">
        <v>0</v>
      </c>
      <c r="AU18" s="39">
        <v>0</v>
      </c>
      <c r="AV18" s="39">
        <v>1</v>
      </c>
      <c r="AW18" s="39">
        <v>1</v>
      </c>
      <c r="AX18" s="39">
        <v>0</v>
      </c>
      <c r="AY18" s="39">
        <v>0</v>
      </c>
      <c r="AZ18" s="39">
        <v>1</v>
      </c>
      <c r="BA18" s="39">
        <v>1</v>
      </c>
      <c r="BB18" s="39">
        <v>0</v>
      </c>
      <c r="BC18" s="39">
        <v>2</v>
      </c>
      <c r="BD18" s="39">
        <v>0</v>
      </c>
      <c r="BE18" s="39">
        <f t="shared" si="0"/>
        <v>5</v>
      </c>
      <c r="BF18" s="49">
        <f t="shared" si="1"/>
        <v>1.2</v>
      </c>
      <c r="BG18" s="39">
        <v>0</v>
      </c>
      <c r="BH18" s="39">
        <v>0</v>
      </c>
      <c r="BI18" s="39">
        <v>0</v>
      </c>
      <c r="BJ18" s="39">
        <v>0</v>
      </c>
      <c r="BK18" s="39">
        <v>1</v>
      </c>
      <c r="BL18" s="39">
        <f t="shared" si="2"/>
        <v>1</v>
      </c>
      <c r="BM18" s="49">
        <f t="shared" si="3"/>
        <v>1</v>
      </c>
      <c r="BN18" s="39">
        <v>0</v>
      </c>
      <c r="BO18" s="39">
        <v>0</v>
      </c>
      <c r="BP18" s="39">
        <v>0</v>
      </c>
      <c r="BQ18" s="39">
        <v>0</v>
      </c>
      <c r="BR18" s="39">
        <v>1</v>
      </c>
      <c r="BS18" s="39">
        <v>0</v>
      </c>
      <c r="BT18" s="39">
        <v>0</v>
      </c>
      <c r="BU18" s="39">
        <v>0</v>
      </c>
      <c r="BV18" s="39">
        <v>0</v>
      </c>
      <c r="BW18" s="39">
        <v>1</v>
      </c>
      <c r="BX18" s="39">
        <v>0</v>
      </c>
      <c r="BY18" s="39">
        <v>0</v>
      </c>
      <c r="BZ18" s="39">
        <v>0</v>
      </c>
      <c r="CA18" s="39">
        <v>0</v>
      </c>
      <c r="CB18" s="39">
        <v>0</v>
      </c>
      <c r="CC18" s="39">
        <v>1</v>
      </c>
      <c r="CD18" s="39">
        <v>1</v>
      </c>
      <c r="CE18" s="39">
        <v>1</v>
      </c>
      <c r="CF18" s="39">
        <v>0</v>
      </c>
      <c r="CG18" s="39">
        <v>0</v>
      </c>
      <c r="CH18" s="39">
        <v>0</v>
      </c>
      <c r="CI18" s="39">
        <v>0</v>
      </c>
      <c r="CJ18" s="39">
        <v>0</v>
      </c>
      <c r="CK18" s="39">
        <v>1</v>
      </c>
      <c r="CL18" s="39">
        <v>2</v>
      </c>
      <c r="CM18" s="39">
        <v>1</v>
      </c>
      <c r="CN18" s="39">
        <v>1</v>
      </c>
      <c r="CO18" s="39">
        <f t="shared" si="26"/>
        <v>6</v>
      </c>
      <c r="CP18" s="39">
        <v>1</v>
      </c>
      <c r="CQ18" s="39">
        <v>1</v>
      </c>
      <c r="CR18" s="39">
        <v>1</v>
      </c>
      <c r="CS18" s="39">
        <v>1</v>
      </c>
      <c r="CT18" s="39">
        <v>1</v>
      </c>
      <c r="CU18" s="39">
        <v>1</v>
      </c>
      <c r="CV18" s="39">
        <f t="shared" si="4"/>
        <v>6</v>
      </c>
      <c r="CW18" s="49">
        <f t="shared" si="27"/>
        <v>0.5</v>
      </c>
      <c r="CX18" s="39" t="s">
        <v>359</v>
      </c>
      <c r="CY18" s="39" t="s">
        <v>360</v>
      </c>
      <c r="CZ18" s="39" t="s">
        <v>361</v>
      </c>
      <c r="DA18" s="39" t="s">
        <v>362</v>
      </c>
      <c r="DB18" s="39" t="s">
        <v>321</v>
      </c>
      <c r="DC18" s="39" t="s">
        <v>363</v>
      </c>
      <c r="DD18" s="39" t="s">
        <v>213</v>
      </c>
      <c r="DE18" s="39">
        <f t="shared" si="6"/>
        <v>6</v>
      </c>
      <c r="DF18" s="39">
        <f t="shared" si="7"/>
        <v>1</v>
      </c>
      <c r="DG18" s="39">
        <f t="shared" si="8"/>
        <v>6</v>
      </c>
      <c r="DH18" s="39">
        <f t="shared" si="9"/>
        <v>13</v>
      </c>
      <c r="DI18" s="39">
        <f t="shared" si="10"/>
        <v>6</v>
      </c>
      <c r="DJ18" s="39">
        <f t="shared" si="11"/>
        <v>24</v>
      </c>
      <c r="DK18" s="63">
        <f t="shared" si="12"/>
        <v>0.54166666666666663</v>
      </c>
      <c r="DL18" s="64">
        <f t="shared" si="13"/>
        <v>0</v>
      </c>
      <c r="DM18" s="39">
        <v>3</v>
      </c>
      <c r="DN18" s="39" t="s">
        <v>222</v>
      </c>
      <c r="DO18" s="39">
        <v>1</v>
      </c>
      <c r="DP18" s="39">
        <v>0.5</v>
      </c>
      <c r="DQ18" s="39" t="s">
        <v>71</v>
      </c>
      <c r="DR18" s="39" t="s">
        <v>364</v>
      </c>
      <c r="DS18" s="39" t="s">
        <v>290</v>
      </c>
      <c r="DT18" s="39">
        <f t="shared" si="21"/>
        <v>3</v>
      </c>
      <c r="DU18" s="39">
        <f>IF(CW18=2,4,((IF(AND(CW18&lt;2,CW18&gt;=1.5),3,((IF(AND(CW18&lt;1.5,CW18&gt;=1),2,1)))))))</f>
        <v>1</v>
      </c>
      <c r="DV18" s="39">
        <f t="shared" si="23"/>
        <v>1</v>
      </c>
      <c r="DW18" s="39">
        <f t="shared" si="28"/>
        <v>4.5</v>
      </c>
      <c r="DX18" s="39">
        <v>5</v>
      </c>
      <c r="DY18" s="39">
        <f t="shared" si="29"/>
        <v>6</v>
      </c>
      <c r="DZ18" s="39">
        <v>4</v>
      </c>
      <c r="EA18" s="47" t="s">
        <v>226</v>
      </c>
    </row>
    <row r="19" spans="1:131" s="48" customFormat="1" ht="151.80000000000001" x14ac:dyDescent="0.3">
      <c r="A19" s="39">
        <v>12</v>
      </c>
      <c r="B19" s="39" t="s">
        <v>308</v>
      </c>
      <c r="C19" s="81" t="s">
        <v>365</v>
      </c>
      <c r="D19" s="39" t="s">
        <v>366</v>
      </c>
      <c r="E19" s="81" t="s">
        <v>367</v>
      </c>
      <c r="F19" s="39" t="s">
        <v>368</v>
      </c>
      <c r="G19" s="39" t="s">
        <v>369</v>
      </c>
      <c r="H19" s="39" t="s">
        <v>370</v>
      </c>
      <c r="I19" s="39" t="s">
        <v>255</v>
      </c>
      <c r="J19" s="39" t="s">
        <v>329</v>
      </c>
      <c r="K19" s="39" t="s">
        <v>371</v>
      </c>
      <c r="L19" s="39" t="s">
        <v>316</v>
      </c>
      <c r="M19" s="39" t="s">
        <v>214</v>
      </c>
      <c r="N19" s="39" t="s">
        <v>213</v>
      </c>
      <c r="O19" s="39" t="s">
        <v>213</v>
      </c>
      <c r="P19" s="39" t="s">
        <v>213</v>
      </c>
      <c r="Q19" s="39" t="s">
        <v>213</v>
      </c>
      <c r="R19" s="39" t="s">
        <v>213</v>
      </c>
      <c r="S19" s="39" t="s">
        <v>213</v>
      </c>
      <c r="T19" s="39" t="s">
        <v>213</v>
      </c>
      <c r="U19" s="39" t="s">
        <v>213</v>
      </c>
      <c r="V19" s="39" t="s">
        <v>213</v>
      </c>
      <c r="W19" s="39" t="s">
        <v>213</v>
      </c>
      <c r="X19" s="39" t="s">
        <v>213</v>
      </c>
      <c r="Y19" s="39" t="s">
        <v>213</v>
      </c>
      <c r="Z19" s="39" t="s">
        <v>213</v>
      </c>
      <c r="AA19" s="39" t="s">
        <v>214</v>
      </c>
      <c r="AB19" s="39" t="s">
        <v>213</v>
      </c>
      <c r="AC19" s="39" t="s">
        <v>213</v>
      </c>
      <c r="AD19" s="39" t="s">
        <v>213</v>
      </c>
      <c r="AE19" s="39" t="s">
        <v>213</v>
      </c>
      <c r="AF19" s="39" t="s">
        <v>66</v>
      </c>
      <c r="AG19" s="39" t="s">
        <v>213</v>
      </c>
      <c r="AH19" s="39" t="s">
        <v>213</v>
      </c>
      <c r="AI19" s="39" t="s">
        <v>213</v>
      </c>
      <c r="AJ19" s="39" t="s">
        <v>213</v>
      </c>
      <c r="AK19" s="39" t="s">
        <v>213</v>
      </c>
      <c r="AL19" s="39" t="s">
        <v>66</v>
      </c>
      <c r="AM19" s="39" t="s">
        <v>213</v>
      </c>
      <c r="AN19" s="39" t="s">
        <v>213</v>
      </c>
      <c r="AO19" s="39" t="s">
        <v>213</v>
      </c>
      <c r="AP19" s="39" t="s">
        <v>213</v>
      </c>
      <c r="AQ19" s="39" t="s">
        <v>213</v>
      </c>
      <c r="AR19" s="39">
        <v>0</v>
      </c>
      <c r="AS19" s="39">
        <v>0</v>
      </c>
      <c r="AT19" s="39">
        <v>0</v>
      </c>
      <c r="AU19" s="39">
        <v>0</v>
      </c>
      <c r="AV19" s="39">
        <v>2</v>
      </c>
      <c r="AW19" s="39">
        <v>2</v>
      </c>
      <c r="AX19" s="39">
        <v>0</v>
      </c>
      <c r="AY19" s="39">
        <v>0</v>
      </c>
      <c r="AZ19" s="39">
        <v>0</v>
      </c>
      <c r="BA19" s="39">
        <v>0</v>
      </c>
      <c r="BB19" s="39">
        <v>0</v>
      </c>
      <c r="BC19" s="39">
        <v>2</v>
      </c>
      <c r="BD19" s="39">
        <v>0</v>
      </c>
      <c r="BE19" s="39">
        <v>3</v>
      </c>
      <c r="BF19" s="39">
        <v>2</v>
      </c>
      <c r="BG19" s="39">
        <v>0</v>
      </c>
      <c r="BH19" s="39">
        <v>0</v>
      </c>
      <c r="BI19" s="39">
        <v>0</v>
      </c>
      <c r="BJ19" s="39">
        <v>0</v>
      </c>
      <c r="BK19" s="39">
        <v>1</v>
      </c>
      <c r="BL19" s="39">
        <v>1</v>
      </c>
      <c r="BM19" s="39">
        <v>1</v>
      </c>
      <c r="BN19" s="39" t="s">
        <v>213</v>
      </c>
      <c r="BO19" s="39" t="s">
        <v>213</v>
      </c>
      <c r="BP19" s="39" t="s">
        <v>213</v>
      </c>
      <c r="BQ19" s="39" t="s">
        <v>213</v>
      </c>
      <c r="BR19" s="39" t="s">
        <v>213</v>
      </c>
      <c r="BS19" s="39" t="s">
        <v>213</v>
      </c>
      <c r="BT19" s="39" t="s">
        <v>213</v>
      </c>
      <c r="BU19" s="39" t="s">
        <v>213</v>
      </c>
      <c r="BV19" s="39" t="s">
        <v>213</v>
      </c>
      <c r="BW19" s="39" t="s">
        <v>213</v>
      </c>
      <c r="BX19" s="39" t="s">
        <v>213</v>
      </c>
      <c r="BY19" s="39" t="s">
        <v>213</v>
      </c>
      <c r="BZ19" s="39" t="s">
        <v>213</v>
      </c>
      <c r="CA19" s="39" t="s">
        <v>213</v>
      </c>
      <c r="CB19" s="39" t="s">
        <v>213</v>
      </c>
      <c r="CC19" s="39" t="s">
        <v>213</v>
      </c>
      <c r="CD19" s="39" t="s">
        <v>213</v>
      </c>
      <c r="CE19" s="39" t="s">
        <v>213</v>
      </c>
      <c r="CF19" s="39" t="s">
        <v>213</v>
      </c>
      <c r="CG19" s="39" t="s">
        <v>213</v>
      </c>
      <c r="CH19" s="39" t="s">
        <v>213</v>
      </c>
      <c r="CI19" s="39" t="s">
        <v>213</v>
      </c>
      <c r="CJ19" s="39" t="s">
        <v>213</v>
      </c>
      <c r="CK19" s="39" t="s">
        <v>213</v>
      </c>
      <c r="CL19" s="39" t="s">
        <v>213</v>
      </c>
      <c r="CM19" s="39" t="s">
        <v>213</v>
      </c>
      <c r="CN19" s="39" t="s">
        <v>213</v>
      </c>
      <c r="CO19" s="39" t="s">
        <v>213</v>
      </c>
      <c r="CP19" s="39">
        <v>2</v>
      </c>
      <c r="CQ19" s="39">
        <v>2</v>
      </c>
      <c r="CR19" s="39">
        <v>2</v>
      </c>
      <c r="CS19" s="39">
        <v>2</v>
      </c>
      <c r="CT19" s="39">
        <v>2</v>
      </c>
      <c r="CU19" s="39">
        <v>2</v>
      </c>
      <c r="CV19" s="39">
        <v>6</v>
      </c>
      <c r="CW19" s="39">
        <v>2</v>
      </c>
      <c r="CX19" s="39" t="s">
        <v>317</v>
      </c>
      <c r="CY19" s="39" t="s">
        <v>330</v>
      </c>
      <c r="CZ19" s="39" t="s">
        <v>331</v>
      </c>
      <c r="DA19" s="39" t="s">
        <v>332</v>
      </c>
      <c r="DB19" s="39" t="s">
        <v>333</v>
      </c>
      <c r="DC19" s="39" t="s">
        <v>372</v>
      </c>
      <c r="DD19" s="39" t="s">
        <v>213</v>
      </c>
      <c r="DE19" s="39">
        <v>6</v>
      </c>
      <c r="DF19" s="39">
        <v>1</v>
      </c>
      <c r="DG19" s="39">
        <v>12</v>
      </c>
      <c r="DH19" s="39">
        <v>19</v>
      </c>
      <c r="DI19" s="39">
        <v>4</v>
      </c>
      <c r="DJ19" s="39">
        <v>20</v>
      </c>
      <c r="DK19" s="39">
        <v>0.95</v>
      </c>
      <c r="DL19" s="39">
        <v>0</v>
      </c>
      <c r="DM19" s="39">
        <v>3</v>
      </c>
      <c r="DN19" s="39">
        <v>2027</v>
      </c>
      <c r="DO19" s="39">
        <v>0</v>
      </c>
      <c r="DP19" s="39">
        <v>1</v>
      </c>
      <c r="DQ19" s="39" t="s">
        <v>223</v>
      </c>
      <c r="DR19" s="39" t="s">
        <v>373</v>
      </c>
      <c r="DS19" s="39" t="s">
        <v>290</v>
      </c>
      <c r="DT19" s="39">
        <v>4</v>
      </c>
      <c r="DU19" s="39">
        <v>4</v>
      </c>
      <c r="DV19" s="39">
        <v>1</v>
      </c>
      <c r="DW19" s="39">
        <v>8.5</v>
      </c>
      <c r="DX19" s="39">
        <v>3</v>
      </c>
      <c r="DY19" s="39">
        <v>4</v>
      </c>
      <c r="DZ19" s="39">
        <v>5</v>
      </c>
      <c r="EA19" s="47" t="s">
        <v>335</v>
      </c>
    </row>
    <row r="20" spans="1:131" s="42" customFormat="1" ht="289.95" customHeight="1" x14ac:dyDescent="0.3">
      <c r="A20" s="72">
        <v>13</v>
      </c>
      <c r="B20" s="78" t="s">
        <v>374</v>
      </c>
      <c r="C20" s="79" t="s">
        <v>375</v>
      </c>
      <c r="D20" s="78" t="s">
        <v>376</v>
      </c>
      <c r="E20" s="73" t="s">
        <v>377</v>
      </c>
      <c r="F20" s="72" t="s">
        <v>378</v>
      </c>
      <c r="G20" s="72" t="s">
        <v>379</v>
      </c>
      <c r="H20" s="72" t="s">
        <v>380</v>
      </c>
      <c r="I20" s="72" t="s">
        <v>209</v>
      </c>
      <c r="J20" s="72" t="s">
        <v>210</v>
      </c>
      <c r="K20" s="72" t="s">
        <v>381</v>
      </c>
      <c r="L20" s="72" t="s">
        <v>381</v>
      </c>
      <c r="M20" s="72" t="s">
        <v>213</v>
      </c>
      <c r="N20" s="72" t="s">
        <v>214</v>
      </c>
      <c r="O20" s="72" t="s">
        <v>214</v>
      </c>
      <c r="P20" s="72" t="s">
        <v>213</v>
      </c>
      <c r="Q20" s="72" t="s">
        <v>213</v>
      </c>
      <c r="R20" s="72" t="s">
        <v>213</v>
      </c>
      <c r="S20" s="72" t="s">
        <v>213</v>
      </c>
      <c r="T20" s="72" t="s">
        <v>213</v>
      </c>
      <c r="U20" s="72" t="s">
        <v>213</v>
      </c>
      <c r="V20" s="72" t="s">
        <v>214</v>
      </c>
      <c r="W20" s="72" t="s">
        <v>213</v>
      </c>
      <c r="X20" s="72" t="s">
        <v>213</v>
      </c>
      <c r="Y20" s="72" t="s">
        <v>213</v>
      </c>
      <c r="Z20" s="72" t="s">
        <v>213</v>
      </c>
      <c r="AA20" s="72" t="s">
        <v>214</v>
      </c>
      <c r="AB20" s="72" t="s">
        <v>213</v>
      </c>
      <c r="AC20" s="72" t="s">
        <v>214</v>
      </c>
      <c r="AD20" s="72" t="s">
        <v>214</v>
      </c>
      <c r="AE20" s="72" t="s">
        <v>213</v>
      </c>
      <c r="AF20" s="72" t="s">
        <v>213</v>
      </c>
      <c r="AG20" s="72" t="s">
        <v>67</v>
      </c>
      <c r="AH20" s="72" t="s">
        <v>68</v>
      </c>
      <c r="AI20" s="72" t="s">
        <v>213</v>
      </c>
      <c r="AJ20" s="72" t="s">
        <v>213</v>
      </c>
      <c r="AK20" s="72" t="s">
        <v>70</v>
      </c>
      <c r="AL20" s="72" t="s">
        <v>213</v>
      </c>
      <c r="AM20" s="72" t="s">
        <v>213</v>
      </c>
      <c r="AN20" s="72" t="s">
        <v>213</v>
      </c>
      <c r="AO20" s="72" t="s">
        <v>213</v>
      </c>
      <c r="AP20" s="72" t="s">
        <v>213</v>
      </c>
      <c r="AQ20" s="72" t="s">
        <v>213</v>
      </c>
      <c r="AR20" s="72">
        <v>1</v>
      </c>
      <c r="AS20" s="72">
        <v>1</v>
      </c>
      <c r="AT20" s="72">
        <v>1</v>
      </c>
      <c r="AU20" s="72">
        <v>1</v>
      </c>
      <c r="AV20" s="72">
        <v>1</v>
      </c>
      <c r="AW20" s="72">
        <v>0</v>
      </c>
      <c r="AX20" s="72">
        <v>2</v>
      </c>
      <c r="AY20" s="72">
        <v>2</v>
      </c>
      <c r="AZ20" s="72">
        <v>1</v>
      </c>
      <c r="BA20" s="72">
        <v>0</v>
      </c>
      <c r="BB20" s="72">
        <v>1</v>
      </c>
      <c r="BC20" s="72">
        <v>1</v>
      </c>
      <c r="BD20" s="72">
        <v>0</v>
      </c>
      <c r="BE20" s="72">
        <v>10</v>
      </c>
      <c r="BF20" s="72">
        <v>1.2</v>
      </c>
      <c r="BG20" s="72">
        <v>0</v>
      </c>
      <c r="BH20" s="72">
        <v>0</v>
      </c>
      <c r="BI20" s="72">
        <v>0</v>
      </c>
      <c r="BJ20" s="72">
        <v>0</v>
      </c>
      <c r="BK20" s="72">
        <v>1</v>
      </c>
      <c r="BL20" s="72">
        <v>1</v>
      </c>
      <c r="BM20" s="72">
        <v>1</v>
      </c>
      <c r="BN20" s="72">
        <v>1</v>
      </c>
      <c r="BO20" s="72">
        <v>0</v>
      </c>
      <c r="BP20" s="72">
        <v>1</v>
      </c>
      <c r="BQ20" s="72">
        <v>1</v>
      </c>
      <c r="BR20" s="72">
        <v>1</v>
      </c>
      <c r="BS20" s="72">
        <v>1</v>
      </c>
      <c r="BT20" s="72">
        <v>1</v>
      </c>
      <c r="BU20" s="72">
        <v>1</v>
      </c>
      <c r="BV20" s="72">
        <v>0</v>
      </c>
      <c r="BW20" s="72">
        <v>1</v>
      </c>
      <c r="BX20" s="72">
        <v>0</v>
      </c>
      <c r="BY20" s="72">
        <v>1</v>
      </c>
      <c r="BZ20" s="72">
        <v>1</v>
      </c>
      <c r="CA20" s="72">
        <v>1</v>
      </c>
      <c r="CB20" s="72">
        <v>1</v>
      </c>
      <c r="CC20" s="72">
        <v>1</v>
      </c>
      <c r="CD20" s="72">
        <v>1</v>
      </c>
      <c r="CE20" s="72">
        <v>1</v>
      </c>
      <c r="CF20" s="72">
        <v>1</v>
      </c>
      <c r="CG20" s="72">
        <v>1</v>
      </c>
      <c r="CH20" s="72">
        <v>1</v>
      </c>
      <c r="CI20" s="72">
        <v>1</v>
      </c>
      <c r="CJ20" s="72">
        <v>1</v>
      </c>
      <c r="CK20" s="72">
        <v>1</v>
      </c>
      <c r="CL20" s="72">
        <v>1</v>
      </c>
      <c r="CM20" s="72">
        <v>1</v>
      </c>
      <c r="CN20" s="72">
        <v>1</v>
      </c>
      <c r="CO20" s="72">
        <v>10</v>
      </c>
      <c r="CP20" s="72">
        <v>1</v>
      </c>
      <c r="CQ20" s="72">
        <v>1</v>
      </c>
      <c r="CR20" s="72">
        <v>1</v>
      </c>
      <c r="CS20" s="72">
        <v>1</v>
      </c>
      <c r="CT20" s="72">
        <v>1</v>
      </c>
      <c r="CU20" s="72">
        <v>1</v>
      </c>
      <c r="CV20" s="72">
        <v>6</v>
      </c>
      <c r="CW20" s="72">
        <v>0.5</v>
      </c>
      <c r="CX20" s="72" t="s">
        <v>382</v>
      </c>
      <c r="CY20" s="72" t="s">
        <v>383</v>
      </c>
      <c r="CZ20" s="72" t="s">
        <v>384</v>
      </c>
      <c r="DA20" s="72" t="s">
        <v>320</v>
      </c>
      <c r="DB20" s="72" t="s">
        <v>321</v>
      </c>
      <c r="DC20" s="72" t="s">
        <v>385</v>
      </c>
      <c r="DD20" s="72" t="s">
        <v>386</v>
      </c>
      <c r="DE20" s="72">
        <v>12</v>
      </c>
      <c r="DF20" s="72">
        <v>1</v>
      </c>
      <c r="DG20" s="72">
        <v>6</v>
      </c>
      <c r="DH20" s="72">
        <v>19</v>
      </c>
      <c r="DI20" s="72">
        <v>11</v>
      </c>
      <c r="DJ20" s="72">
        <v>34</v>
      </c>
      <c r="DK20" s="72">
        <v>0.55882352941176472</v>
      </c>
      <c r="DL20" s="72">
        <v>1</v>
      </c>
      <c r="DM20" s="72">
        <v>2</v>
      </c>
      <c r="DN20" s="72">
        <v>2024</v>
      </c>
      <c r="DO20" s="72">
        <v>0</v>
      </c>
      <c r="DP20" s="72">
        <v>0.5</v>
      </c>
      <c r="DQ20" s="72" t="s">
        <v>71</v>
      </c>
      <c r="DR20" s="72" t="s">
        <v>387</v>
      </c>
      <c r="DS20" s="72" t="s">
        <v>290</v>
      </c>
      <c r="DT20" s="72">
        <v>3</v>
      </c>
      <c r="DU20" s="72">
        <v>1</v>
      </c>
      <c r="DV20" s="72">
        <v>1</v>
      </c>
      <c r="DW20" s="72">
        <v>4.5</v>
      </c>
      <c r="DX20" s="72">
        <v>4</v>
      </c>
      <c r="DY20" s="72">
        <v>11</v>
      </c>
      <c r="DZ20" s="72">
        <v>4</v>
      </c>
      <c r="EA20" s="41" t="s">
        <v>226</v>
      </c>
    </row>
    <row r="21" spans="1:131" s="42" customFormat="1" ht="276" customHeight="1" x14ac:dyDescent="0.3">
      <c r="A21" s="72">
        <v>14</v>
      </c>
      <c r="B21" s="78" t="s">
        <v>374</v>
      </c>
      <c r="C21" s="79" t="s">
        <v>375</v>
      </c>
      <c r="D21" s="78" t="s">
        <v>376</v>
      </c>
      <c r="E21" s="73" t="s">
        <v>388</v>
      </c>
      <c r="F21" s="72" t="s">
        <v>389</v>
      </c>
      <c r="G21" s="72" t="s">
        <v>390</v>
      </c>
      <c r="H21" s="72" t="s">
        <v>391</v>
      </c>
      <c r="I21" s="72" t="s">
        <v>209</v>
      </c>
      <c r="J21" s="72" t="s">
        <v>210</v>
      </c>
      <c r="K21" s="72" t="s">
        <v>381</v>
      </c>
      <c r="L21" s="72" t="s">
        <v>381</v>
      </c>
      <c r="M21" s="72" t="s">
        <v>213</v>
      </c>
      <c r="N21" s="72" t="s">
        <v>214</v>
      </c>
      <c r="O21" s="72" t="s">
        <v>214</v>
      </c>
      <c r="P21" s="72" t="s">
        <v>213</v>
      </c>
      <c r="Q21" s="72" t="s">
        <v>213</v>
      </c>
      <c r="R21" s="72" t="s">
        <v>213</v>
      </c>
      <c r="S21" s="72" t="s">
        <v>213</v>
      </c>
      <c r="T21" s="72" t="s">
        <v>213</v>
      </c>
      <c r="U21" s="72" t="s">
        <v>213</v>
      </c>
      <c r="V21" s="72" t="s">
        <v>213</v>
      </c>
      <c r="W21" s="72" t="s">
        <v>213</v>
      </c>
      <c r="X21" s="72" t="s">
        <v>213</v>
      </c>
      <c r="Y21" s="72" t="s">
        <v>214</v>
      </c>
      <c r="Z21" s="72" t="s">
        <v>213</v>
      </c>
      <c r="AA21" s="72" t="s">
        <v>214</v>
      </c>
      <c r="AB21" s="72" t="s">
        <v>213</v>
      </c>
      <c r="AC21" s="72" t="s">
        <v>214</v>
      </c>
      <c r="AD21" s="72" t="s">
        <v>214</v>
      </c>
      <c r="AE21" s="72" t="s">
        <v>213</v>
      </c>
      <c r="AF21" s="72" t="s">
        <v>213</v>
      </c>
      <c r="AG21" s="72" t="s">
        <v>67</v>
      </c>
      <c r="AH21" s="72" t="s">
        <v>392</v>
      </c>
      <c r="AI21" s="72" t="s">
        <v>213</v>
      </c>
      <c r="AJ21" s="72" t="s">
        <v>213</v>
      </c>
      <c r="AK21" s="72" t="s">
        <v>70</v>
      </c>
      <c r="AL21" s="72" t="s">
        <v>213</v>
      </c>
      <c r="AM21" s="72" t="s">
        <v>213</v>
      </c>
      <c r="AN21" s="72" t="s">
        <v>213</v>
      </c>
      <c r="AO21" s="72" t="s">
        <v>213</v>
      </c>
      <c r="AP21" s="72" t="s">
        <v>213</v>
      </c>
      <c r="AQ21" s="72" t="s">
        <v>213</v>
      </c>
      <c r="AR21" s="72">
        <v>1</v>
      </c>
      <c r="AS21" s="72">
        <v>2</v>
      </c>
      <c r="AT21" s="72">
        <v>1</v>
      </c>
      <c r="AU21" s="72">
        <v>1</v>
      </c>
      <c r="AV21" s="72">
        <v>2</v>
      </c>
      <c r="AW21" s="72">
        <v>0</v>
      </c>
      <c r="AX21" s="72">
        <v>2</v>
      </c>
      <c r="AY21" s="72">
        <v>2</v>
      </c>
      <c r="AZ21" s="72">
        <v>2</v>
      </c>
      <c r="BA21" s="72">
        <v>0</v>
      </c>
      <c r="BB21" s="72">
        <v>2</v>
      </c>
      <c r="BC21" s="72">
        <v>1</v>
      </c>
      <c r="BD21" s="72">
        <v>0</v>
      </c>
      <c r="BE21" s="72">
        <v>10</v>
      </c>
      <c r="BF21" s="72">
        <v>1.6</v>
      </c>
      <c r="BG21" s="72">
        <v>1</v>
      </c>
      <c r="BH21" s="72">
        <v>0</v>
      </c>
      <c r="BI21" s="72">
        <v>0</v>
      </c>
      <c r="BJ21" s="72">
        <v>1</v>
      </c>
      <c r="BK21" s="72">
        <v>2</v>
      </c>
      <c r="BL21" s="72">
        <v>3</v>
      </c>
      <c r="BM21" s="72">
        <v>1.3333333333333333</v>
      </c>
      <c r="BN21" s="72">
        <v>1</v>
      </c>
      <c r="BO21" s="72">
        <v>0</v>
      </c>
      <c r="BP21" s="72">
        <v>1</v>
      </c>
      <c r="BQ21" s="72">
        <v>1</v>
      </c>
      <c r="BR21" s="72">
        <v>1</v>
      </c>
      <c r="BS21" s="72">
        <v>0</v>
      </c>
      <c r="BT21" s="72">
        <v>1</v>
      </c>
      <c r="BU21" s="72">
        <v>2</v>
      </c>
      <c r="BV21" s="72">
        <v>0</v>
      </c>
      <c r="BW21" s="72">
        <v>2</v>
      </c>
      <c r="BX21" s="72">
        <v>0</v>
      </c>
      <c r="BY21" s="72">
        <v>1</v>
      </c>
      <c r="BZ21" s="72">
        <v>2</v>
      </c>
      <c r="CA21" s="72">
        <v>2</v>
      </c>
      <c r="CB21" s="72">
        <v>2</v>
      </c>
      <c r="CC21" s="72">
        <v>1</v>
      </c>
      <c r="CD21" s="72">
        <v>2</v>
      </c>
      <c r="CE21" s="72">
        <v>2</v>
      </c>
      <c r="CF21" s="72">
        <v>2</v>
      </c>
      <c r="CG21" s="72">
        <v>2</v>
      </c>
      <c r="CH21" s="72">
        <v>2</v>
      </c>
      <c r="CI21" s="72">
        <v>2</v>
      </c>
      <c r="CJ21" s="72">
        <v>2</v>
      </c>
      <c r="CK21" s="72">
        <v>2</v>
      </c>
      <c r="CL21" s="72">
        <v>1</v>
      </c>
      <c r="CM21" s="72">
        <v>2</v>
      </c>
      <c r="CN21" s="72">
        <v>2</v>
      </c>
      <c r="CO21" s="72">
        <v>19</v>
      </c>
      <c r="CP21" s="72">
        <v>2</v>
      </c>
      <c r="CQ21" s="72">
        <v>2</v>
      </c>
      <c r="CR21" s="72">
        <v>2</v>
      </c>
      <c r="CS21" s="72">
        <v>2</v>
      </c>
      <c r="CT21" s="72">
        <v>2</v>
      </c>
      <c r="CU21" s="72">
        <v>2</v>
      </c>
      <c r="CV21" s="72">
        <v>6</v>
      </c>
      <c r="CW21" s="72">
        <v>2</v>
      </c>
      <c r="CX21" s="72" t="s">
        <v>393</v>
      </c>
      <c r="CY21" s="72" t="s">
        <v>394</v>
      </c>
      <c r="CZ21" s="72" t="s">
        <v>395</v>
      </c>
      <c r="DA21" s="72" t="s">
        <v>396</v>
      </c>
      <c r="DB21" s="72" t="s">
        <v>397</v>
      </c>
      <c r="DC21" s="72" t="s">
        <v>385</v>
      </c>
      <c r="DD21" s="72" t="s">
        <v>386</v>
      </c>
      <c r="DE21" s="72">
        <v>16</v>
      </c>
      <c r="DF21" s="72">
        <v>4</v>
      </c>
      <c r="DG21" s="72">
        <v>12</v>
      </c>
      <c r="DH21" s="72">
        <v>32</v>
      </c>
      <c r="DI21" s="72">
        <v>13</v>
      </c>
      <c r="DJ21" s="72">
        <v>38</v>
      </c>
      <c r="DK21" s="72">
        <v>0.84210526315789469</v>
      </c>
      <c r="DL21" s="72">
        <v>2</v>
      </c>
      <c r="DM21" s="72">
        <v>2</v>
      </c>
      <c r="DN21" s="72" t="s">
        <v>398</v>
      </c>
      <c r="DO21" s="72">
        <v>0</v>
      </c>
      <c r="DP21" s="72">
        <v>1</v>
      </c>
      <c r="DQ21" s="72" t="s">
        <v>223</v>
      </c>
      <c r="DR21" s="72" t="s">
        <v>399</v>
      </c>
      <c r="DS21" s="72" t="s">
        <v>242</v>
      </c>
      <c r="DT21" s="72">
        <v>4</v>
      </c>
      <c r="DU21" s="72">
        <v>4</v>
      </c>
      <c r="DV21" s="72">
        <v>2</v>
      </c>
      <c r="DW21" s="72">
        <v>9</v>
      </c>
      <c r="DX21" s="72">
        <v>2</v>
      </c>
      <c r="DY21" s="72">
        <v>13</v>
      </c>
      <c r="DZ21" s="72">
        <v>3</v>
      </c>
      <c r="EA21" s="41" t="s">
        <v>400</v>
      </c>
    </row>
    <row r="22" spans="1:131" s="42" customFormat="1" ht="276" customHeight="1" x14ac:dyDescent="0.3">
      <c r="A22" s="72">
        <v>15</v>
      </c>
      <c r="B22" s="78" t="s">
        <v>374</v>
      </c>
      <c r="C22" s="79" t="s">
        <v>375</v>
      </c>
      <c r="D22" s="78" t="s">
        <v>376</v>
      </c>
      <c r="E22" s="73" t="s">
        <v>401</v>
      </c>
      <c r="F22" s="72" t="s">
        <v>402</v>
      </c>
      <c r="G22" s="72" t="s">
        <v>403</v>
      </c>
      <c r="H22" s="72" t="s">
        <v>404</v>
      </c>
      <c r="I22" s="72" t="s">
        <v>209</v>
      </c>
      <c r="J22" s="72" t="s">
        <v>210</v>
      </c>
      <c r="K22" s="72" t="s">
        <v>405</v>
      </c>
      <c r="L22" s="72" t="s">
        <v>405</v>
      </c>
      <c r="M22" s="72" t="s">
        <v>213</v>
      </c>
      <c r="N22" s="72" t="s">
        <v>214</v>
      </c>
      <c r="O22" s="72" t="s">
        <v>214</v>
      </c>
      <c r="P22" s="72" t="s">
        <v>213</v>
      </c>
      <c r="Q22" s="72" t="s">
        <v>213</v>
      </c>
      <c r="R22" s="72" t="s">
        <v>213</v>
      </c>
      <c r="S22" s="72" t="s">
        <v>213</v>
      </c>
      <c r="T22" s="72" t="s">
        <v>213</v>
      </c>
      <c r="U22" s="72" t="s">
        <v>213</v>
      </c>
      <c r="V22" s="72" t="s">
        <v>213</v>
      </c>
      <c r="W22" s="72" t="s">
        <v>213</v>
      </c>
      <c r="X22" s="72" t="s">
        <v>213</v>
      </c>
      <c r="Y22" s="72" t="s">
        <v>214</v>
      </c>
      <c r="Z22" s="72" t="s">
        <v>213</v>
      </c>
      <c r="AA22" s="72" t="s">
        <v>214</v>
      </c>
      <c r="AB22" s="72" t="s">
        <v>213</v>
      </c>
      <c r="AC22" s="72" t="s">
        <v>214</v>
      </c>
      <c r="AD22" s="72" t="s">
        <v>214</v>
      </c>
      <c r="AE22" s="72" t="s">
        <v>213</v>
      </c>
      <c r="AF22" s="72" t="s">
        <v>213</v>
      </c>
      <c r="AG22" s="72" t="s">
        <v>213</v>
      </c>
      <c r="AH22" s="72" t="s">
        <v>213</v>
      </c>
      <c r="AI22" s="72" t="s">
        <v>213</v>
      </c>
      <c r="AJ22" s="72" t="s">
        <v>213</v>
      </c>
      <c r="AK22" s="72" t="s">
        <v>213</v>
      </c>
      <c r="AL22" s="72" t="s">
        <v>213</v>
      </c>
      <c r="AM22" s="72" t="s">
        <v>213</v>
      </c>
      <c r="AN22" s="72" t="s">
        <v>213</v>
      </c>
      <c r="AO22" s="72" t="s">
        <v>213</v>
      </c>
      <c r="AP22" s="72" t="s">
        <v>213</v>
      </c>
      <c r="AQ22" s="72" t="s">
        <v>213</v>
      </c>
      <c r="AR22" s="72">
        <v>1</v>
      </c>
      <c r="AS22" s="72">
        <v>2</v>
      </c>
      <c r="AT22" s="72">
        <v>1</v>
      </c>
      <c r="AU22" s="72">
        <v>1</v>
      </c>
      <c r="AV22" s="72">
        <v>2</v>
      </c>
      <c r="AW22" s="72">
        <v>0</v>
      </c>
      <c r="AX22" s="72">
        <v>2</v>
      </c>
      <c r="AY22" s="72">
        <v>2</v>
      </c>
      <c r="AZ22" s="72">
        <v>2</v>
      </c>
      <c r="BA22" s="72">
        <v>0</v>
      </c>
      <c r="BB22" s="72">
        <v>2</v>
      </c>
      <c r="BC22" s="72">
        <v>1</v>
      </c>
      <c r="BD22" s="72">
        <v>0</v>
      </c>
      <c r="BE22" s="72">
        <f t="shared" ref="BE22:BE25" si="30">COUNTIF(AR22:BD22,"&gt;0")</f>
        <v>10</v>
      </c>
      <c r="BF22" s="43">
        <f t="shared" ref="BF22:BF25" si="31">SUM(AR22:BD22)/BE22</f>
        <v>1.6</v>
      </c>
      <c r="BG22" s="72">
        <v>1</v>
      </c>
      <c r="BH22" s="72">
        <v>0</v>
      </c>
      <c r="BI22" s="72">
        <v>0</v>
      </c>
      <c r="BJ22" s="72">
        <v>1</v>
      </c>
      <c r="BK22" s="72">
        <v>2</v>
      </c>
      <c r="BL22" s="72">
        <f t="shared" ref="BL22:BL25" si="32">COUNTIF(BG22:BK22,"&gt;0")</f>
        <v>3</v>
      </c>
      <c r="BM22" s="43">
        <f t="shared" ref="BM22:BM25" si="33">SUM(BG22:BK22)/BL22</f>
        <v>1.3333333333333333</v>
      </c>
      <c r="BN22" s="72">
        <v>1</v>
      </c>
      <c r="BO22" s="72">
        <v>0</v>
      </c>
      <c r="BP22" s="72">
        <v>1</v>
      </c>
      <c r="BQ22" s="72">
        <v>1</v>
      </c>
      <c r="BR22" s="72">
        <v>1</v>
      </c>
      <c r="BS22" s="72">
        <v>0</v>
      </c>
      <c r="BT22" s="72">
        <v>1</v>
      </c>
      <c r="BU22" s="72">
        <v>2</v>
      </c>
      <c r="BV22" s="72">
        <v>0</v>
      </c>
      <c r="BW22" s="72">
        <v>2</v>
      </c>
      <c r="BX22" s="72">
        <v>0</v>
      </c>
      <c r="BY22" s="72">
        <v>1</v>
      </c>
      <c r="BZ22" s="72">
        <v>2</v>
      </c>
      <c r="CA22" s="72">
        <v>2</v>
      </c>
      <c r="CB22" s="72">
        <v>2</v>
      </c>
      <c r="CC22" s="72">
        <v>1</v>
      </c>
      <c r="CD22" s="72">
        <v>2</v>
      </c>
      <c r="CE22" s="72">
        <v>2</v>
      </c>
      <c r="CF22" s="72">
        <v>2</v>
      </c>
      <c r="CG22" s="72">
        <v>2</v>
      </c>
      <c r="CH22" s="72">
        <v>2</v>
      </c>
      <c r="CI22" s="72">
        <v>2</v>
      </c>
      <c r="CJ22" s="72">
        <v>2</v>
      </c>
      <c r="CK22" s="72">
        <v>2</v>
      </c>
      <c r="CL22" s="72">
        <v>1</v>
      </c>
      <c r="CM22" s="72">
        <v>2</v>
      </c>
      <c r="CN22" s="72">
        <v>2</v>
      </c>
      <c r="CO22" s="72">
        <f t="shared" ref="CO22:CO25" si="34">SUM(CE22:CN22)</f>
        <v>19</v>
      </c>
      <c r="CP22" s="72">
        <v>2</v>
      </c>
      <c r="CQ22" s="72">
        <v>2</v>
      </c>
      <c r="CR22" s="72">
        <v>2</v>
      </c>
      <c r="CS22" s="72">
        <v>2</v>
      </c>
      <c r="CT22" s="72">
        <v>2</v>
      </c>
      <c r="CU22" s="72">
        <v>2</v>
      </c>
      <c r="CV22" s="72">
        <f t="shared" ref="CV22:CV25" si="35">COUNTIF(CP22:CU22,"&gt;0")</f>
        <v>6</v>
      </c>
      <c r="CW22" s="43">
        <f t="shared" ref="CW22:CW25" si="36">SUM(CP22:CU22)/CV22*DP22</f>
        <v>2</v>
      </c>
      <c r="CX22" s="72" t="s">
        <v>393</v>
      </c>
      <c r="CY22" s="72" t="s">
        <v>394</v>
      </c>
      <c r="CZ22" s="72" t="s">
        <v>395</v>
      </c>
      <c r="DA22" s="72" t="s">
        <v>396</v>
      </c>
      <c r="DB22" s="72" t="s">
        <v>397</v>
      </c>
      <c r="DC22" s="72" t="s">
        <v>406</v>
      </c>
      <c r="DD22" s="72" t="s">
        <v>386</v>
      </c>
      <c r="DE22" s="72">
        <f t="shared" ref="DE22:DE25" si="37">SUM(AR22:BD22)</f>
        <v>16</v>
      </c>
      <c r="DF22" s="72">
        <f t="shared" ref="DF22:DF25" si="38">SUM(BG22:BK22)</f>
        <v>4</v>
      </c>
      <c r="DG22" s="72">
        <f t="shared" ref="DG22:DG25" si="39">SUM(CP22:CU22)</f>
        <v>12</v>
      </c>
      <c r="DH22" s="72">
        <f t="shared" ref="DH22:DH25" si="40">SUM(DE22:DG22)</f>
        <v>32</v>
      </c>
      <c r="DI22" s="72">
        <f t="shared" ref="DI22:DI25" si="41">BE22+BL22</f>
        <v>13</v>
      </c>
      <c r="DJ22" s="72">
        <f t="shared" ref="DJ22:DJ25" si="42">(BE22+BL22+CV22)*2</f>
        <v>38</v>
      </c>
      <c r="DK22" s="65">
        <f t="shared" ref="DK22:DK25" si="43">DH22/DJ22</f>
        <v>0.84210526315789469</v>
      </c>
      <c r="DL22" s="66">
        <f t="shared" ref="DL22:DL25" si="44">AR22+BG22+BH22</f>
        <v>2</v>
      </c>
      <c r="DM22" s="72">
        <v>2</v>
      </c>
      <c r="DN22" s="72">
        <v>2027</v>
      </c>
      <c r="DO22" s="72">
        <v>0</v>
      </c>
      <c r="DP22" s="72">
        <v>1</v>
      </c>
      <c r="DQ22" s="72" t="s">
        <v>223</v>
      </c>
      <c r="DR22" s="72" t="s">
        <v>407</v>
      </c>
      <c r="DS22" s="72" t="s">
        <v>242</v>
      </c>
      <c r="DT22" s="72">
        <f t="shared" si="21"/>
        <v>4</v>
      </c>
      <c r="DU22" s="72">
        <f t="shared" ref="DU22:DU29" si="45">IF(CW22=2,4,((IF(AND(CW22&lt;2,CW22&gt;=1.5),3,((IF(AND(CW22&lt;1.5,CW22&gt;=1),2,1)))))))</f>
        <v>4</v>
      </c>
      <c r="DV22" s="72">
        <f t="shared" si="23"/>
        <v>2</v>
      </c>
      <c r="DW22" s="72">
        <f t="shared" si="28"/>
        <v>9</v>
      </c>
      <c r="DX22" s="72">
        <v>5</v>
      </c>
      <c r="DY22" s="72">
        <f t="shared" si="29"/>
        <v>13</v>
      </c>
      <c r="DZ22" s="72">
        <v>3</v>
      </c>
      <c r="EA22" s="41" t="s">
        <v>400</v>
      </c>
    </row>
    <row r="23" spans="1:131" s="42" customFormat="1" ht="276" customHeight="1" x14ac:dyDescent="0.3">
      <c r="A23" s="72">
        <v>16</v>
      </c>
      <c r="B23" s="78" t="s">
        <v>374</v>
      </c>
      <c r="C23" s="79" t="s">
        <v>375</v>
      </c>
      <c r="D23" s="78" t="s">
        <v>376</v>
      </c>
      <c r="E23" s="73" t="s">
        <v>408</v>
      </c>
      <c r="F23" s="72" t="s">
        <v>409</v>
      </c>
      <c r="G23" s="72" t="s">
        <v>410</v>
      </c>
      <c r="H23" s="72" t="s">
        <v>411</v>
      </c>
      <c r="I23" s="72" t="s">
        <v>209</v>
      </c>
      <c r="J23" s="72" t="s">
        <v>210</v>
      </c>
      <c r="K23" s="72" t="s">
        <v>381</v>
      </c>
      <c r="L23" s="72" t="s">
        <v>381</v>
      </c>
      <c r="M23" s="72" t="s">
        <v>213</v>
      </c>
      <c r="N23" s="72" t="s">
        <v>214</v>
      </c>
      <c r="O23" s="72" t="s">
        <v>214</v>
      </c>
      <c r="P23" s="72" t="s">
        <v>213</v>
      </c>
      <c r="Q23" s="72" t="s">
        <v>213</v>
      </c>
      <c r="R23" s="72" t="s">
        <v>213</v>
      </c>
      <c r="S23" s="72" t="s">
        <v>213</v>
      </c>
      <c r="T23" s="72" t="s">
        <v>213</v>
      </c>
      <c r="U23" s="72" t="s">
        <v>213</v>
      </c>
      <c r="V23" s="72" t="s">
        <v>213</v>
      </c>
      <c r="W23" s="72" t="s">
        <v>213</v>
      </c>
      <c r="X23" s="72" t="s">
        <v>213</v>
      </c>
      <c r="Y23" s="72" t="s">
        <v>214</v>
      </c>
      <c r="Z23" s="72" t="s">
        <v>213</v>
      </c>
      <c r="AA23" s="72" t="s">
        <v>214</v>
      </c>
      <c r="AB23" s="72" t="s">
        <v>213</v>
      </c>
      <c r="AC23" s="72" t="s">
        <v>214</v>
      </c>
      <c r="AD23" s="72" t="s">
        <v>214</v>
      </c>
      <c r="AE23" s="72" t="s">
        <v>213</v>
      </c>
      <c r="AF23" s="72" t="s">
        <v>213</v>
      </c>
      <c r="AG23" s="72" t="s">
        <v>213</v>
      </c>
      <c r="AH23" s="72" t="s">
        <v>213</v>
      </c>
      <c r="AI23" s="72" t="s">
        <v>213</v>
      </c>
      <c r="AJ23" s="72" t="s">
        <v>213</v>
      </c>
      <c r="AK23" s="72" t="s">
        <v>213</v>
      </c>
      <c r="AL23" s="72" t="s">
        <v>213</v>
      </c>
      <c r="AM23" s="72" t="s">
        <v>213</v>
      </c>
      <c r="AN23" s="72" t="s">
        <v>213</v>
      </c>
      <c r="AO23" s="72" t="s">
        <v>213</v>
      </c>
      <c r="AP23" s="72" t="s">
        <v>213</v>
      </c>
      <c r="AQ23" s="72" t="s">
        <v>213</v>
      </c>
      <c r="AR23" s="72">
        <v>1</v>
      </c>
      <c r="AS23" s="72">
        <v>2</v>
      </c>
      <c r="AT23" s="72">
        <v>1</v>
      </c>
      <c r="AU23" s="72">
        <v>1</v>
      </c>
      <c r="AV23" s="72">
        <v>2</v>
      </c>
      <c r="AW23" s="72">
        <v>0</v>
      </c>
      <c r="AX23" s="72">
        <v>2</v>
      </c>
      <c r="AY23" s="72">
        <v>2</v>
      </c>
      <c r="AZ23" s="72">
        <v>2</v>
      </c>
      <c r="BA23" s="72">
        <v>0</v>
      </c>
      <c r="BB23" s="72">
        <v>2</v>
      </c>
      <c r="BC23" s="72">
        <v>1</v>
      </c>
      <c r="BD23" s="72">
        <v>0</v>
      </c>
      <c r="BE23" s="72">
        <f t="shared" si="30"/>
        <v>10</v>
      </c>
      <c r="BF23" s="43">
        <f t="shared" si="31"/>
        <v>1.6</v>
      </c>
      <c r="BG23" s="72">
        <v>1</v>
      </c>
      <c r="BH23" s="72">
        <v>0</v>
      </c>
      <c r="BI23" s="72">
        <v>0</v>
      </c>
      <c r="BJ23" s="72">
        <v>1</v>
      </c>
      <c r="BK23" s="72">
        <v>2</v>
      </c>
      <c r="BL23" s="72">
        <f t="shared" si="32"/>
        <v>3</v>
      </c>
      <c r="BM23" s="43">
        <f t="shared" si="33"/>
        <v>1.3333333333333333</v>
      </c>
      <c r="BN23" s="72">
        <v>1</v>
      </c>
      <c r="BO23" s="72">
        <v>0</v>
      </c>
      <c r="BP23" s="72">
        <v>1</v>
      </c>
      <c r="BQ23" s="72">
        <v>1</v>
      </c>
      <c r="BR23" s="72">
        <v>1</v>
      </c>
      <c r="BS23" s="72">
        <v>0</v>
      </c>
      <c r="BT23" s="72">
        <v>1</v>
      </c>
      <c r="BU23" s="72">
        <v>2</v>
      </c>
      <c r="BV23" s="72">
        <v>0</v>
      </c>
      <c r="BW23" s="72">
        <v>2</v>
      </c>
      <c r="BX23" s="72">
        <v>0</v>
      </c>
      <c r="BY23" s="72">
        <v>1</v>
      </c>
      <c r="BZ23" s="72">
        <v>2</v>
      </c>
      <c r="CA23" s="72">
        <v>2</v>
      </c>
      <c r="CB23" s="72">
        <v>2</v>
      </c>
      <c r="CC23" s="72">
        <v>1</v>
      </c>
      <c r="CD23" s="72">
        <v>2</v>
      </c>
      <c r="CE23" s="72">
        <v>2</v>
      </c>
      <c r="CF23" s="72">
        <v>2</v>
      </c>
      <c r="CG23" s="72">
        <v>2</v>
      </c>
      <c r="CH23" s="72">
        <v>2</v>
      </c>
      <c r="CI23" s="72">
        <v>2</v>
      </c>
      <c r="CJ23" s="72">
        <v>2</v>
      </c>
      <c r="CK23" s="72">
        <v>2</v>
      </c>
      <c r="CL23" s="72">
        <v>1</v>
      </c>
      <c r="CM23" s="72">
        <v>2</v>
      </c>
      <c r="CN23" s="72">
        <v>2</v>
      </c>
      <c r="CO23" s="72">
        <f t="shared" si="34"/>
        <v>19</v>
      </c>
      <c r="CP23" s="72">
        <v>2</v>
      </c>
      <c r="CQ23" s="72">
        <v>2</v>
      </c>
      <c r="CR23" s="72">
        <v>2</v>
      </c>
      <c r="CS23" s="72">
        <v>2</v>
      </c>
      <c r="CT23" s="72">
        <v>2</v>
      </c>
      <c r="CU23" s="72">
        <v>2</v>
      </c>
      <c r="CV23" s="72">
        <f t="shared" si="35"/>
        <v>6</v>
      </c>
      <c r="CW23" s="43">
        <f t="shared" si="36"/>
        <v>2</v>
      </c>
      <c r="CX23" s="72" t="s">
        <v>393</v>
      </c>
      <c r="CY23" s="72" t="s">
        <v>394</v>
      </c>
      <c r="CZ23" s="72" t="s">
        <v>395</v>
      </c>
      <c r="DA23" s="72" t="s">
        <v>412</v>
      </c>
      <c r="DB23" s="72" t="s">
        <v>397</v>
      </c>
      <c r="DC23" s="72" t="s">
        <v>413</v>
      </c>
      <c r="DD23" s="72" t="s">
        <v>386</v>
      </c>
      <c r="DE23" s="72">
        <f t="shared" si="37"/>
        <v>16</v>
      </c>
      <c r="DF23" s="72">
        <f t="shared" si="38"/>
        <v>4</v>
      </c>
      <c r="DG23" s="72">
        <f t="shared" si="39"/>
        <v>12</v>
      </c>
      <c r="DH23" s="72">
        <f t="shared" si="40"/>
        <v>32</v>
      </c>
      <c r="DI23" s="72">
        <f t="shared" si="41"/>
        <v>13</v>
      </c>
      <c r="DJ23" s="72">
        <f t="shared" si="42"/>
        <v>38</v>
      </c>
      <c r="DK23" s="65">
        <f t="shared" si="43"/>
        <v>0.84210526315789469</v>
      </c>
      <c r="DL23" s="66">
        <f t="shared" si="44"/>
        <v>2</v>
      </c>
      <c r="DM23" s="72">
        <v>2</v>
      </c>
      <c r="DN23" s="72" t="s">
        <v>398</v>
      </c>
      <c r="DO23" s="72">
        <v>0</v>
      </c>
      <c r="DP23" s="72">
        <v>1</v>
      </c>
      <c r="DQ23" s="72" t="s">
        <v>223</v>
      </c>
      <c r="DR23" s="72" t="s">
        <v>407</v>
      </c>
      <c r="DS23" s="72" t="s">
        <v>242</v>
      </c>
      <c r="DT23" s="72">
        <f t="shared" si="21"/>
        <v>4</v>
      </c>
      <c r="DU23" s="72">
        <f t="shared" si="45"/>
        <v>4</v>
      </c>
      <c r="DV23" s="72">
        <f t="shared" si="23"/>
        <v>2</v>
      </c>
      <c r="DW23" s="72">
        <f t="shared" si="28"/>
        <v>9</v>
      </c>
      <c r="DX23" s="72">
        <v>2</v>
      </c>
      <c r="DY23" s="72">
        <f t="shared" si="29"/>
        <v>13</v>
      </c>
      <c r="DZ23" s="72">
        <v>3</v>
      </c>
      <c r="EA23" s="41" t="s">
        <v>400</v>
      </c>
    </row>
    <row r="24" spans="1:131" s="42" customFormat="1" ht="276" x14ac:dyDescent="0.3">
      <c r="A24" s="72">
        <v>17</v>
      </c>
      <c r="B24" s="78" t="s">
        <v>374</v>
      </c>
      <c r="C24" s="79" t="s">
        <v>414</v>
      </c>
      <c r="D24" s="78" t="s">
        <v>415</v>
      </c>
      <c r="E24" s="73" t="s">
        <v>416</v>
      </c>
      <c r="F24" s="72" t="s">
        <v>417</v>
      </c>
      <c r="G24" s="72" t="s">
        <v>418</v>
      </c>
      <c r="H24" s="72" t="s">
        <v>419</v>
      </c>
      <c r="I24" s="72" t="s">
        <v>209</v>
      </c>
      <c r="J24" s="72" t="s">
        <v>210</v>
      </c>
      <c r="K24" s="72" t="s">
        <v>420</v>
      </c>
      <c r="L24" s="72" t="s">
        <v>421</v>
      </c>
      <c r="M24" s="72" t="s">
        <v>213</v>
      </c>
      <c r="N24" s="72" t="s">
        <v>213</v>
      </c>
      <c r="O24" s="72" t="s">
        <v>213</v>
      </c>
      <c r="P24" s="72" t="s">
        <v>213</v>
      </c>
      <c r="Q24" s="72" t="s">
        <v>214</v>
      </c>
      <c r="R24" s="72" t="s">
        <v>214</v>
      </c>
      <c r="S24" s="72" t="s">
        <v>214</v>
      </c>
      <c r="T24" s="72" t="s">
        <v>213</v>
      </c>
      <c r="U24" s="72" t="s">
        <v>213</v>
      </c>
      <c r="V24" s="72" t="s">
        <v>214</v>
      </c>
      <c r="W24" s="72" t="s">
        <v>213</v>
      </c>
      <c r="X24" s="72" t="s">
        <v>213</v>
      </c>
      <c r="Y24" s="72" t="s">
        <v>213</v>
      </c>
      <c r="Z24" s="72" t="s">
        <v>213</v>
      </c>
      <c r="AA24" s="72" t="s">
        <v>213</v>
      </c>
      <c r="AB24" s="72" t="s">
        <v>213</v>
      </c>
      <c r="AC24" s="72" t="s">
        <v>214</v>
      </c>
      <c r="AD24" s="72" t="s">
        <v>214</v>
      </c>
      <c r="AE24" s="72" t="s">
        <v>213</v>
      </c>
      <c r="AF24" s="72" t="s">
        <v>213</v>
      </c>
      <c r="AG24" s="72" t="s">
        <v>67</v>
      </c>
      <c r="AH24" s="72" t="s">
        <v>68</v>
      </c>
      <c r="AI24" s="72" t="s">
        <v>68</v>
      </c>
      <c r="AJ24" s="72" t="s">
        <v>213</v>
      </c>
      <c r="AK24" s="72" t="s">
        <v>70</v>
      </c>
      <c r="AL24" s="72" t="s">
        <v>213</v>
      </c>
      <c r="AM24" s="72" t="s">
        <v>213</v>
      </c>
      <c r="AN24" s="72" t="s">
        <v>213</v>
      </c>
      <c r="AO24" s="72" t="s">
        <v>213</v>
      </c>
      <c r="AP24" s="72" t="s">
        <v>213</v>
      </c>
      <c r="AQ24" s="72" t="s">
        <v>213</v>
      </c>
      <c r="AR24" s="72">
        <v>1</v>
      </c>
      <c r="AS24" s="72">
        <v>1</v>
      </c>
      <c r="AT24" s="72">
        <v>1</v>
      </c>
      <c r="AU24" s="72">
        <v>1</v>
      </c>
      <c r="AV24" s="72">
        <v>1</v>
      </c>
      <c r="AW24" s="72">
        <v>0</v>
      </c>
      <c r="AX24" s="72">
        <v>1</v>
      </c>
      <c r="AY24" s="72">
        <v>1</v>
      </c>
      <c r="AZ24" s="72">
        <v>1</v>
      </c>
      <c r="BA24" s="72">
        <v>0</v>
      </c>
      <c r="BB24" s="72">
        <v>1</v>
      </c>
      <c r="BC24" s="72">
        <v>0</v>
      </c>
      <c r="BD24" s="72">
        <v>0</v>
      </c>
      <c r="BE24" s="72">
        <f t="shared" si="30"/>
        <v>9</v>
      </c>
      <c r="BF24" s="43">
        <f t="shared" si="31"/>
        <v>1</v>
      </c>
      <c r="BG24" s="72">
        <v>1</v>
      </c>
      <c r="BH24" s="72">
        <v>1</v>
      </c>
      <c r="BI24" s="72">
        <v>0</v>
      </c>
      <c r="BJ24" s="72">
        <v>1</v>
      </c>
      <c r="BK24" s="72">
        <v>1</v>
      </c>
      <c r="BL24" s="72">
        <f t="shared" si="32"/>
        <v>4</v>
      </c>
      <c r="BM24" s="43">
        <f t="shared" si="33"/>
        <v>1</v>
      </c>
      <c r="BN24" s="72">
        <v>1</v>
      </c>
      <c r="BO24" s="72">
        <v>1</v>
      </c>
      <c r="BP24" s="72">
        <v>1</v>
      </c>
      <c r="BQ24" s="72">
        <v>1</v>
      </c>
      <c r="BR24" s="72">
        <v>1</v>
      </c>
      <c r="BS24" s="72">
        <v>1</v>
      </c>
      <c r="BT24" s="72">
        <v>1</v>
      </c>
      <c r="BU24" s="72">
        <v>1</v>
      </c>
      <c r="BV24" s="72">
        <v>1</v>
      </c>
      <c r="BW24" s="72">
        <v>2</v>
      </c>
      <c r="BX24" s="72">
        <v>1</v>
      </c>
      <c r="BY24" s="72">
        <v>1</v>
      </c>
      <c r="BZ24" s="72">
        <v>1</v>
      </c>
      <c r="CA24" s="72">
        <v>1</v>
      </c>
      <c r="CB24" s="72">
        <v>1</v>
      </c>
      <c r="CC24" s="72">
        <v>1</v>
      </c>
      <c r="CD24" s="72">
        <v>0</v>
      </c>
      <c r="CE24" s="72">
        <v>0</v>
      </c>
      <c r="CF24" s="72">
        <v>0</v>
      </c>
      <c r="CG24" s="72">
        <v>0</v>
      </c>
      <c r="CH24" s="72">
        <v>0</v>
      </c>
      <c r="CI24" s="72">
        <v>0</v>
      </c>
      <c r="CJ24" s="72">
        <v>0</v>
      </c>
      <c r="CK24" s="72">
        <v>1</v>
      </c>
      <c r="CL24" s="72">
        <v>1</v>
      </c>
      <c r="CM24" s="72">
        <v>1</v>
      </c>
      <c r="CN24" s="72">
        <v>1</v>
      </c>
      <c r="CO24" s="72">
        <f t="shared" si="34"/>
        <v>4</v>
      </c>
      <c r="CP24" s="72">
        <v>1</v>
      </c>
      <c r="CQ24" s="72">
        <v>1</v>
      </c>
      <c r="CR24" s="72">
        <v>1</v>
      </c>
      <c r="CS24" s="72">
        <v>1</v>
      </c>
      <c r="CT24" s="72">
        <v>1</v>
      </c>
      <c r="CU24" s="72">
        <v>1</v>
      </c>
      <c r="CV24" s="72">
        <f t="shared" si="35"/>
        <v>6</v>
      </c>
      <c r="CW24" s="43">
        <f t="shared" si="36"/>
        <v>0.5</v>
      </c>
      <c r="CX24" s="72" t="s">
        <v>422</v>
      </c>
      <c r="CY24" s="72" t="s">
        <v>383</v>
      </c>
      <c r="CZ24" s="72" t="s">
        <v>384</v>
      </c>
      <c r="DA24" s="72" t="s">
        <v>320</v>
      </c>
      <c r="DB24" s="72" t="s">
        <v>321</v>
      </c>
      <c r="DC24" s="72" t="s">
        <v>423</v>
      </c>
      <c r="DD24" s="72" t="s">
        <v>213</v>
      </c>
      <c r="DE24" s="72">
        <f t="shared" si="37"/>
        <v>9</v>
      </c>
      <c r="DF24" s="72">
        <f t="shared" si="38"/>
        <v>4</v>
      </c>
      <c r="DG24" s="72">
        <f t="shared" si="39"/>
        <v>6</v>
      </c>
      <c r="DH24" s="72">
        <f t="shared" si="40"/>
        <v>19</v>
      </c>
      <c r="DI24" s="72">
        <f t="shared" si="41"/>
        <v>13</v>
      </c>
      <c r="DJ24" s="72">
        <f t="shared" si="42"/>
        <v>38</v>
      </c>
      <c r="DK24" s="65">
        <f t="shared" si="43"/>
        <v>0.5</v>
      </c>
      <c r="DL24" s="66">
        <f t="shared" si="44"/>
        <v>3</v>
      </c>
      <c r="DM24" s="72">
        <v>3</v>
      </c>
      <c r="DN24" s="72">
        <v>2024</v>
      </c>
      <c r="DO24" s="72">
        <v>1</v>
      </c>
      <c r="DP24" s="72">
        <v>0.5</v>
      </c>
      <c r="DQ24" s="72" t="s">
        <v>71</v>
      </c>
      <c r="DR24" s="72" t="s">
        <v>387</v>
      </c>
      <c r="DS24" s="72" t="s">
        <v>290</v>
      </c>
      <c r="DT24" s="72">
        <f t="shared" si="21"/>
        <v>3</v>
      </c>
      <c r="DU24" s="72">
        <f t="shared" si="45"/>
        <v>1</v>
      </c>
      <c r="DV24" s="72">
        <f t="shared" si="23"/>
        <v>2</v>
      </c>
      <c r="DW24" s="72">
        <f t="shared" si="28"/>
        <v>5</v>
      </c>
      <c r="DX24" s="72">
        <v>4</v>
      </c>
      <c r="DY24" s="72">
        <f t="shared" si="29"/>
        <v>13</v>
      </c>
      <c r="DZ24" s="72">
        <v>4</v>
      </c>
      <c r="EA24" s="41" t="s">
        <v>226</v>
      </c>
    </row>
    <row r="25" spans="1:131" s="42" customFormat="1" ht="276" customHeight="1" x14ac:dyDescent="0.3">
      <c r="A25" s="72">
        <v>18</v>
      </c>
      <c r="B25" s="78" t="s">
        <v>374</v>
      </c>
      <c r="C25" s="79" t="s">
        <v>414</v>
      </c>
      <c r="D25" s="78" t="s">
        <v>415</v>
      </c>
      <c r="E25" s="73" t="s">
        <v>424</v>
      </c>
      <c r="F25" s="72" t="s">
        <v>425</v>
      </c>
      <c r="G25" s="72" t="s">
        <v>426</v>
      </c>
      <c r="H25" s="72" t="s">
        <v>427</v>
      </c>
      <c r="I25" s="72" t="s">
        <v>209</v>
      </c>
      <c r="J25" s="72" t="s">
        <v>210</v>
      </c>
      <c r="K25" s="72" t="s">
        <v>428</v>
      </c>
      <c r="L25" s="72" t="s">
        <v>421</v>
      </c>
      <c r="M25" s="72" t="s">
        <v>213</v>
      </c>
      <c r="N25" s="72" t="s">
        <v>213</v>
      </c>
      <c r="O25" s="72" t="s">
        <v>213</v>
      </c>
      <c r="P25" s="72" t="s">
        <v>213</v>
      </c>
      <c r="Q25" s="72" t="s">
        <v>214</v>
      </c>
      <c r="R25" s="72" t="s">
        <v>214</v>
      </c>
      <c r="S25" s="72" t="s">
        <v>214</v>
      </c>
      <c r="T25" s="72" t="s">
        <v>213</v>
      </c>
      <c r="U25" s="72" t="s">
        <v>213</v>
      </c>
      <c r="V25" s="72" t="s">
        <v>213</v>
      </c>
      <c r="W25" s="72" t="s">
        <v>213</v>
      </c>
      <c r="X25" s="72" t="s">
        <v>213</v>
      </c>
      <c r="Y25" s="72" t="s">
        <v>213</v>
      </c>
      <c r="Z25" s="72" t="s">
        <v>213</v>
      </c>
      <c r="AA25" s="72" t="s">
        <v>213</v>
      </c>
      <c r="AB25" s="72" t="s">
        <v>213</v>
      </c>
      <c r="AC25" s="72" t="s">
        <v>214</v>
      </c>
      <c r="AD25" s="72" t="s">
        <v>214</v>
      </c>
      <c r="AE25" s="72" t="s">
        <v>213</v>
      </c>
      <c r="AF25" s="72" t="s">
        <v>213</v>
      </c>
      <c r="AG25" s="72" t="s">
        <v>67</v>
      </c>
      <c r="AH25" s="72" t="s">
        <v>68</v>
      </c>
      <c r="AI25" s="72" t="s">
        <v>68</v>
      </c>
      <c r="AJ25" s="72" t="s">
        <v>213</v>
      </c>
      <c r="AK25" s="72" t="s">
        <v>70</v>
      </c>
      <c r="AL25" s="72" t="s">
        <v>213</v>
      </c>
      <c r="AM25" s="72" t="s">
        <v>213</v>
      </c>
      <c r="AN25" s="72" t="s">
        <v>213</v>
      </c>
      <c r="AO25" s="72" t="s">
        <v>213</v>
      </c>
      <c r="AP25" s="72" t="s">
        <v>213</v>
      </c>
      <c r="AQ25" s="72" t="s">
        <v>213</v>
      </c>
      <c r="AR25" s="72">
        <v>2</v>
      </c>
      <c r="AS25" s="72">
        <v>2</v>
      </c>
      <c r="AT25" s="72">
        <v>2</v>
      </c>
      <c r="AU25" s="72">
        <v>2</v>
      </c>
      <c r="AV25" s="72">
        <v>1</v>
      </c>
      <c r="AW25" s="72">
        <v>0</v>
      </c>
      <c r="AX25" s="72">
        <v>1</v>
      </c>
      <c r="AY25" s="72">
        <v>1</v>
      </c>
      <c r="AZ25" s="72">
        <v>1</v>
      </c>
      <c r="BA25" s="72">
        <v>0</v>
      </c>
      <c r="BB25" s="72">
        <v>2</v>
      </c>
      <c r="BC25" s="72">
        <v>0</v>
      </c>
      <c r="BD25" s="72">
        <v>0</v>
      </c>
      <c r="BE25" s="72">
        <f t="shared" si="30"/>
        <v>9</v>
      </c>
      <c r="BF25" s="72">
        <f t="shared" si="31"/>
        <v>1.5555555555555556</v>
      </c>
      <c r="BG25" s="72">
        <v>2</v>
      </c>
      <c r="BH25" s="72">
        <v>2</v>
      </c>
      <c r="BI25" s="72">
        <v>0</v>
      </c>
      <c r="BJ25" s="72">
        <v>1</v>
      </c>
      <c r="BK25" s="72">
        <v>2</v>
      </c>
      <c r="BL25" s="72">
        <f t="shared" si="32"/>
        <v>4</v>
      </c>
      <c r="BM25" s="72">
        <f t="shared" si="33"/>
        <v>1.75</v>
      </c>
      <c r="BN25" s="72">
        <v>2</v>
      </c>
      <c r="BO25" s="72">
        <v>2</v>
      </c>
      <c r="BP25" s="72">
        <v>1</v>
      </c>
      <c r="BQ25" s="72">
        <v>2</v>
      </c>
      <c r="BR25" s="72">
        <v>2</v>
      </c>
      <c r="BS25" s="72">
        <v>2</v>
      </c>
      <c r="BT25" s="72">
        <v>2</v>
      </c>
      <c r="BU25" s="72">
        <v>2</v>
      </c>
      <c r="BV25" s="72">
        <v>2</v>
      </c>
      <c r="BW25" s="72">
        <v>2</v>
      </c>
      <c r="BX25" s="72">
        <v>2</v>
      </c>
      <c r="BY25" s="72">
        <v>2</v>
      </c>
      <c r="BZ25" s="72">
        <v>2</v>
      </c>
      <c r="CA25" s="72">
        <v>2</v>
      </c>
      <c r="CB25" s="72">
        <v>2</v>
      </c>
      <c r="CC25" s="72">
        <v>2</v>
      </c>
      <c r="CD25" s="72">
        <v>0</v>
      </c>
      <c r="CE25" s="72">
        <v>1</v>
      </c>
      <c r="CF25" s="72">
        <v>1</v>
      </c>
      <c r="CG25" s="72">
        <v>1</v>
      </c>
      <c r="CH25" s="72">
        <v>1</v>
      </c>
      <c r="CI25" s="72">
        <v>1</v>
      </c>
      <c r="CJ25" s="72">
        <v>1</v>
      </c>
      <c r="CK25" s="72">
        <v>1</v>
      </c>
      <c r="CL25" s="72">
        <v>1</v>
      </c>
      <c r="CM25" s="72">
        <v>2</v>
      </c>
      <c r="CN25" s="72">
        <v>1</v>
      </c>
      <c r="CO25" s="72">
        <f t="shared" si="34"/>
        <v>11</v>
      </c>
      <c r="CP25" s="72">
        <v>2</v>
      </c>
      <c r="CQ25" s="72">
        <v>2</v>
      </c>
      <c r="CR25" s="72">
        <v>2</v>
      </c>
      <c r="CS25" s="72">
        <v>2</v>
      </c>
      <c r="CT25" s="72">
        <v>2</v>
      </c>
      <c r="CU25" s="72">
        <v>2</v>
      </c>
      <c r="CV25" s="72">
        <f t="shared" si="35"/>
        <v>6</v>
      </c>
      <c r="CW25" s="72">
        <f t="shared" si="36"/>
        <v>2</v>
      </c>
      <c r="CX25" s="72" t="s">
        <v>429</v>
      </c>
      <c r="CY25" s="72" t="s">
        <v>394</v>
      </c>
      <c r="CZ25" s="72" t="s">
        <v>430</v>
      </c>
      <c r="DA25" s="72" t="s">
        <v>431</v>
      </c>
      <c r="DB25" s="72" t="s">
        <v>220</v>
      </c>
      <c r="DC25" s="72" t="s">
        <v>423</v>
      </c>
      <c r="DD25" s="72" t="s">
        <v>213</v>
      </c>
      <c r="DE25" s="72">
        <f t="shared" si="37"/>
        <v>14</v>
      </c>
      <c r="DF25" s="72">
        <f t="shared" si="38"/>
        <v>7</v>
      </c>
      <c r="DG25" s="72">
        <f t="shared" si="39"/>
        <v>12</v>
      </c>
      <c r="DH25" s="72">
        <f t="shared" si="40"/>
        <v>33</v>
      </c>
      <c r="DI25" s="72">
        <f t="shared" si="41"/>
        <v>13</v>
      </c>
      <c r="DJ25" s="72">
        <f t="shared" si="42"/>
        <v>38</v>
      </c>
      <c r="DK25" s="65">
        <f t="shared" si="43"/>
        <v>0.86842105263157898</v>
      </c>
      <c r="DL25" s="66">
        <f t="shared" si="44"/>
        <v>6</v>
      </c>
      <c r="DM25" s="72">
        <v>3</v>
      </c>
      <c r="DN25" s="72" t="s">
        <v>398</v>
      </c>
      <c r="DO25" s="72">
        <v>1</v>
      </c>
      <c r="DP25" s="72">
        <v>1</v>
      </c>
      <c r="DQ25" s="72" t="s">
        <v>223</v>
      </c>
      <c r="DR25" s="72" t="s">
        <v>432</v>
      </c>
      <c r="DS25" s="72" t="s">
        <v>242</v>
      </c>
      <c r="DT25" s="72">
        <f t="shared" si="21"/>
        <v>4</v>
      </c>
      <c r="DU25" s="72">
        <f t="shared" si="45"/>
        <v>4</v>
      </c>
      <c r="DV25" s="72">
        <f t="shared" si="23"/>
        <v>3</v>
      </c>
      <c r="DW25" s="72">
        <f t="shared" si="28"/>
        <v>9.5</v>
      </c>
      <c r="DX25" s="72">
        <v>2</v>
      </c>
      <c r="DY25" s="72">
        <f t="shared" si="29"/>
        <v>13</v>
      </c>
      <c r="DZ25" s="72">
        <v>3</v>
      </c>
      <c r="EA25" s="41" t="s">
        <v>400</v>
      </c>
    </row>
    <row r="26" spans="1:131" s="42" customFormat="1" ht="303.60000000000002" x14ac:dyDescent="0.3">
      <c r="A26" s="72">
        <v>19</v>
      </c>
      <c r="B26" s="78" t="s">
        <v>433</v>
      </c>
      <c r="C26" s="73" t="s">
        <v>434</v>
      </c>
      <c r="D26" s="72" t="s">
        <v>435</v>
      </c>
      <c r="E26" s="73" t="s">
        <v>436</v>
      </c>
      <c r="F26" s="72" t="s">
        <v>435</v>
      </c>
      <c r="G26" s="72" t="s">
        <v>437</v>
      </c>
      <c r="H26" s="72" t="s">
        <v>438</v>
      </c>
      <c r="I26" s="72" t="s">
        <v>255</v>
      </c>
      <c r="J26" s="72" t="s">
        <v>439</v>
      </c>
      <c r="K26" s="72" t="s">
        <v>440</v>
      </c>
      <c r="L26" s="72" t="s">
        <v>441</v>
      </c>
      <c r="M26" s="72" t="s">
        <v>213</v>
      </c>
      <c r="N26" s="72" t="s">
        <v>213</v>
      </c>
      <c r="O26" s="72" t="s">
        <v>213</v>
      </c>
      <c r="P26" s="72" t="s">
        <v>213</v>
      </c>
      <c r="Q26" s="72" t="s">
        <v>213</v>
      </c>
      <c r="R26" s="72" t="s">
        <v>213</v>
      </c>
      <c r="S26" s="72" t="s">
        <v>213</v>
      </c>
      <c r="T26" s="72" t="s">
        <v>213</v>
      </c>
      <c r="U26" s="72" t="s">
        <v>213</v>
      </c>
      <c r="V26" s="72" t="s">
        <v>213</v>
      </c>
      <c r="W26" s="72" t="s">
        <v>213</v>
      </c>
      <c r="X26" s="72" t="s">
        <v>213</v>
      </c>
      <c r="Y26" s="72" t="s">
        <v>213</v>
      </c>
      <c r="Z26" s="72" t="s">
        <v>213</v>
      </c>
      <c r="AA26" s="72" t="s">
        <v>213</v>
      </c>
      <c r="AB26" s="72" t="s">
        <v>213</v>
      </c>
      <c r="AC26" s="72" t="s">
        <v>213</v>
      </c>
      <c r="AD26" s="72" t="s">
        <v>213</v>
      </c>
      <c r="AE26" s="72" t="s">
        <v>214</v>
      </c>
      <c r="AF26" s="72" t="s">
        <v>442</v>
      </c>
      <c r="AG26" s="72" t="s">
        <v>442</v>
      </c>
      <c r="AH26" s="72" t="s">
        <v>442</v>
      </c>
      <c r="AI26" s="72" t="s">
        <v>442</v>
      </c>
      <c r="AJ26" s="72" t="s">
        <v>442</v>
      </c>
      <c r="AK26" s="72" t="s">
        <v>442</v>
      </c>
      <c r="AL26" s="72" t="s">
        <v>442</v>
      </c>
      <c r="AM26" s="72" t="s">
        <v>442</v>
      </c>
      <c r="AN26" s="72" t="s">
        <v>442</v>
      </c>
      <c r="AO26" s="72" t="s">
        <v>442</v>
      </c>
      <c r="AP26" s="72" t="s">
        <v>442</v>
      </c>
      <c r="AQ26" s="72" t="s">
        <v>442</v>
      </c>
      <c r="AR26" s="72" t="s">
        <v>442</v>
      </c>
      <c r="AS26" s="72" t="s">
        <v>442</v>
      </c>
      <c r="AT26" s="72" t="s">
        <v>442</v>
      </c>
      <c r="AU26" s="72" t="s">
        <v>442</v>
      </c>
      <c r="AV26" s="72" t="s">
        <v>442</v>
      </c>
      <c r="AW26" s="72" t="s">
        <v>442</v>
      </c>
      <c r="AX26" s="72" t="s">
        <v>442</v>
      </c>
      <c r="AY26" s="72" t="s">
        <v>442</v>
      </c>
      <c r="AZ26" s="72" t="s">
        <v>442</v>
      </c>
      <c r="BA26" s="72" t="s">
        <v>442</v>
      </c>
      <c r="BB26" s="72" t="s">
        <v>442</v>
      </c>
      <c r="BC26" s="72" t="s">
        <v>442</v>
      </c>
      <c r="BD26" s="72" t="s">
        <v>442</v>
      </c>
      <c r="BE26" s="72" t="s">
        <v>442</v>
      </c>
      <c r="BF26" s="72" t="s">
        <v>442</v>
      </c>
      <c r="BG26" s="72" t="s">
        <v>442</v>
      </c>
      <c r="BH26" s="72" t="s">
        <v>442</v>
      </c>
      <c r="BI26" s="72" t="s">
        <v>442</v>
      </c>
      <c r="BJ26" s="72" t="s">
        <v>442</v>
      </c>
      <c r="BK26" s="72" t="s">
        <v>442</v>
      </c>
      <c r="BL26" s="72" t="s">
        <v>442</v>
      </c>
      <c r="BM26" s="72" t="s">
        <v>442</v>
      </c>
      <c r="BN26" s="72" t="s">
        <v>442</v>
      </c>
      <c r="BO26" s="72" t="s">
        <v>442</v>
      </c>
      <c r="BP26" s="72" t="s">
        <v>442</v>
      </c>
      <c r="BQ26" s="72" t="s">
        <v>442</v>
      </c>
      <c r="BR26" s="72" t="s">
        <v>442</v>
      </c>
      <c r="BS26" s="72" t="s">
        <v>442</v>
      </c>
      <c r="BT26" s="72" t="s">
        <v>442</v>
      </c>
      <c r="BU26" s="72" t="s">
        <v>442</v>
      </c>
      <c r="BV26" s="72" t="s">
        <v>442</v>
      </c>
      <c r="BW26" s="72" t="s">
        <v>442</v>
      </c>
      <c r="BX26" s="72" t="s">
        <v>442</v>
      </c>
      <c r="BY26" s="72" t="s">
        <v>442</v>
      </c>
      <c r="BZ26" s="72" t="s">
        <v>442</v>
      </c>
      <c r="CA26" s="72" t="s">
        <v>442</v>
      </c>
      <c r="CB26" s="72" t="s">
        <v>442</v>
      </c>
      <c r="CC26" s="72" t="s">
        <v>442</v>
      </c>
      <c r="CD26" s="72" t="s">
        <v>442</v>
      </c>
      <c r="CE26" s="72" t="s">
        <v>442</v>
      </c>
      <c r="CF26" s="72" t="s">
        <v>442</v>
      </c>
      <c r="CG26" s="72" t="s">
        <v>442</v>
      </c>
      <c r="CH26" s="72" t="s">
        <v>442</v>
      </c>
      <c r="CI26" s="72" t="s">
        <v>442</v>
      </c>
      <c r="CJ26" s="72" t="s">
        <v>442</v>
      </c>
      <c r="CK26" s="72" t="s">
        <v>442</v>
      </c>
      <c r="CL26" s="72" t="s">
        <v>442</v>
      </c>
      <c r="CM26" s="72" t="s">
        <v>442</v>
      </c>
      <c r="CN26" s="72" t="s">
        <v>442</v>
      </c>
      <c r="CO26" s="72" t="s">
        <v>442</v>
      </c>
      <c r="CP26" s="72" t="s">
        <v>442</v>
      </c>
      <c r="CQ26" s="72" t="s">
        <v>442</v>
      </c>
      <c r="CR26" s="72" t="s">
        <v>442</v>
      </c>
      <c r="CS26" s="72" t="s">
        <v>442</v>
      </c>
      <c r="CT26" s="72" t="s">
        <v>442</v>
      </c>
      <c r="CU26" s="72" t="s">
        <v>442</v>
      </c>
      <c r="CV26" s="72" t="s">
        <v>442</v>
      </c>
      <c r="CW26" s="72" t="s">
        <v>442</v>
      </c>
      <c r="CX26" s="72" t="s">
        <v>443</v>
      </c>
      <c r="CY26" s="72" t="s">
        <v>444</v>
      </c>
      <c r="CZ26" s="72" t="s">
        <v>445</v>
      </c>
      <c r="DA26" s="72" t="s">
        <v>446</v>
      </c>
      <c r="DB26" s="72" t="s">
        <v>321</v>
      </c>
      <c r="DC26" s="72" t="s">
        <v>447</v>
      </c>
      <c r="DD26" s="72" t="s">
        <v>213</v>
      </c>
      <c r="DE26" s="72" t="s">
        <v>442</v>
      </c>
      <c r="DF26" s="72" t="s">
        <v>442</v>
      </c>
      <c r="DG26" s="72" t="s">
        <v>442</v>
      </c>
      <c r="DH26" s="72" t="s">
        <v>442</v>
      </c>
      <c r="DI26" s="72" t="s">
        <v>442</v>
      </c>
      <c r="DJ26" s="72" t="s">
        <v>442</v>
      </c>
      <c r="DK26" s="72" t="s">
        <v>442</v>
      </c>
      <c r="DL26" s="72" t="s">
        <v>442</v>
      </c>
      <c r="DM26" s="45" t="s">
        <v>448</v>
      </c>
      <c r="DN26" s="45" t="s">
        <v>449</v>
      </c>
      <c r="DO26" s="45" t="s">
        <v>450</v>
      </c>
      <c r="DP26" s="45">
        <v>1</v>
      </c>
      <c r="DQ26" s="45" t="s">
        <v>451</v>
      </c>
      <c r="DR26" s="44" t="s">
        <v>452</v>
      </c>
      <c r="DS26" s="44" t="s">
        <v>452</v>
      </c>
      <c r="DT26" s="67" t="s">
        <v>453</v>
      </c>
      <c r="DU26" s="72" t="s">
        <v>453</v>
      </c>
      <c r="DV26" s="72" t="s">
        <v>448</v>
      </c>
      <c r="DW26" s="72" t="s">
        <v>454</v>
      </c>
      <c r="DX26" s="45" t="s">
        <v>455</v>
      </c>
      <c r="DY26" s="72" t="s">
        <v>455</v>
      </c>
      <c r="DZ26" s="45" t="s">
        <v>455</v>
      </c>
      <c r="EA26" s="41" t="s">
        <v>456</v>
      </c>
    </row>
    <row r="27" spans="1:131" s="42" customFormat="1" ht="409.6" customHeight="1" x14ac:dyDescent="0.3">
      <c r="A27" s="72">
        <v>20</v>
      </c>
      <c r="B27" s="78" t="s">
        <v>433</v>
      </c>
      <c r="C27" s="79" t="s">
        <v>457</v>
      </c>
      <c r="D27" s="78" t="s">
        <v>458</v>
      </c>
      <c r="E27" s="73" t="s">
        <v>459</v>
      </c>
      <c r="F27" s="72" t="s">
        <v>460</v>
      </c>
      <c r="G27" s="72" t="s">
        <v>461</v>
      </c>
      <c r="H27" s="72" t="s">
        <v>462</v>
      </c>
      <c r="I27" s="72" t="s">
        <v>255</v>
      </c>
      <c r="J27" s="72" t="s">
        <v>439</v>
      </c>
      <c r="K27" s="72" t="s">
        <v>463</v>
      </c>
      <c r="L27" s="72" t="s">
        <v>464</v>
      </c>
      <c r="M27" s="72" t="s">
        <v>214</v>
      </c>
      <c r="N27" s="72" t="s">
        <v>214</v>
      </c>
      <c r="O27" s="72" t="s">
        <v>214</v>
      </c>
      <c r="P27" s="72" t="s">
        <v>213</v>
      </c>
      <c r="Q27" s="72" t="s">
        <v>213</v>
      </c>
      <c r="R27" s="72" t="s">
        <v>213</v>
      </c>
      <c r="S27" s="72" t="s">
        <v>213</v>
      </c>
      <c r="T27" s="72" t="s">
        <v>213</v>
      </c>
      <c r="U27" s="72" t="s">
        <v>213</v>
      </c>
      <c r="V27" s="72" t="s">
        <v>213</v>
      </c>
      <c r="W27" s="72" t="s">
        <v>213</v>
      </c>
      <c r="X27" s="72" t="s">
        <v>214</v>
      </c>
      <c r="Y27" s="72" t="s">
        <v>213</v>
      </c>
      <c r="Z27" s="72" t="s">
        <v>213</v>
      </c>
      <c r="AA27" s="72" t="s">
        <v>214</v>
      </c>
      <c r="AB27" s="72" t="s">
        <v>213</v>
      </c>
      <c r="AC27" s="72" t="s">
        <v>213</v>
      </c>
      <c r="AD27" s="72" t="s">
        <v>213</v>
      </c>
      <c r="AE27" s="72" t="s">
        <v>214</v>
      </c>
      <c r="AF27" s="72" t="s">
        <v>213</v>
      </c>
      <c r="AG27" s="72" t="s">
        <v>67</v>
      </c>
      <c r="AH27" s="72" t="s">
        <v>68</v>
      </c>
      <c r="AI27" s="72" t="s">
        <v>68</v>
      </c>
      <c r="AJ27" s="72" t="s">
        <v>213</v>
      </c>
      <c r="AK27" s="72" t="s">
        <v>70</v>
      </c>
      <c r="AL27" s="72" t="s">
        <v>213</v>
      </c>
      <c r="AM27" s="72" t="s">
        <v>71</v>
      </c>
      <c r="AN27" s="72" t="s">
        <v>213</v>
      </c>
      <c r="AO27" s="72" t="s">
        <v>213</v>
      </c>
      <c r="AP27" s="72" t="s">
        <v>213</v>
      </c>
      <c r="AQ27" s="72" t="s">
        <v>213</v>
      </c>
      <c r="AR27" s="72">
        <v>0</v>
      </c>
      <c r="AS27" s="72">
        <v>0</v>
      </c>
      <c r="AT27" s="72">
        <v>0</v>
      </c>
      <c r="AU27" s="72">
        <v>0</v>
      </c>
      <c r="AV27" s="72">
        <v>0</v>
      </c>
      <c r="AW27" s="72">
        <v>2</v>
      </c>
      <c r="AX27" s="72">
        <v>1</v>
      </c>
      <c r="AY27" s="72">
        <v>1</v>
      </c>
      <c r="AZ27" s="72">
        <v>1</v>
      </c>
      <c r="BA27" s="72">
        <v>0</v>
      </c>
      <c r="BB27" s="72">
        <v>1</v>
      </c>
      <c r="BC27" s="72">
        <v>0</v>
      </c>
      <c r="BD27" s="72">
        <v>1</v>
      </c>
      <c r="BE27" s="72">
        <f t="shared" ref="BE27:BE29" si="46">COUNTIF(AR27:BD27,"&gt;0")</f>
        <v>6</v>
      </c>
      <c r="BF27" s="72">
        <f t="shared" ref="BF27:BF29" si="47">SUM(AR27:BD27)/BE27</f>
        <v>1.1666666666666667</v>
      </c>
      <c r="BG27" s="72">
        <v>2</v>
      </c>
      <c r="BH27" s="72">
        <v>2</v>
      </c>
      <c r="BI27" s="72">
        <v>1</v>
      </c>
      <c r="BJ27" s="72">
        <v>0</v>
      </c>
      <c r="BK27" s="72">
        <v>2</v>
      </c>
      <c r="BL27" s="72">
        <f t="shared" ref="BL27:BL29" si="48">COUNTIF(BG27:BK27,"&gt;0")</f>
        <v>4</v>
      </c>
      <c r="BM27" s="72">
        <f t="shared" ref="BM27:BM29" si="49">SUM(BG27:BK27)/BL27</f>
        <v>1.75</v>
      </c>
      <c r="BN27" s="72">
        <v>1</v>
      </c>
      <c r="BO27" s="72">
        <v>1</v>
      </c>
      <c r="BP27" s="72">
        <v>1</v>
      </c>
      <c r="BQ27" s="72">
        <v>1</v>
      </c>
      <c r="BR27" s="72">
        <v>2</v>
      </c>
      <c r="BS27" s="72">
        <v>1</v>
      </c>
      <c r="BT27" s="72">
        <v>1</v>
      </c>
      <c r="BU27" s="72">
        <v>0</v>
      </c>
      <c r="BV27" s="72">
        <v>1</v>
      </c>
      <c r="BW27" s="72">
        <v>1</v>
      </c>
      <c r="BX27" s="72">
        <v>1</v>
      </c>
      <c r="BY27" s="72">
        <v>1</v>
      </c>
      <c r="BZ27" s="72">
        <v>1</v>
      </c>
      <c r="CA27" s="72">
        <v>1</v>
      </c>
      <c r="CB27" s="72">
        <v>1</v>
      </c>
      <c r="CC27" s="72">
        <v>0</v>
      </c>
      <c r="CD27" s="72">
        <v>0</v>
      </c>
      <c r="CE27" s="72">
        <v>1</v>
      </c>
      <c r="CF27" s="72">
        <v>1</v>
      </c>
      <c r="CG27" s="72">
        <v>1</v>
      </c>
      <c r="CH27" s="72">
        <v>1</v>
      </c>
      <c r="CI27" s="72">
        <v>1</v>
      </c>
      <c r="CJ27" s="72">
        <v>1</v>
      </c>
      <c r="CK27" s="72">
        <v>1</v>
      </c>
      <c r="CL27" s="72">
        <v>1</v>
      </c>
      <c r="CM27" s="72">
        <v>0</v>
      </c>
      <c r="CN27" s="72">
        <v>1</v>
      </c>
      <c r="CO27" s="72">
        <f t="shared" ref="CO27:CO29" si="50">SUM(CE27:CN27)</f>
        <v>9</v>
      </c>
      <c r="CP27" s="72">
        <v>2</v>
      </c>
      <c r="CQ27" s="72">
        <v>2</v>
      </c>
      <c r="CR27" s="72">
        <v>2</v>
      </c>
      <c r="CS27" s="72">
        <v>2</v>
      </c>
      <c r="CT27" s="72">
        <v>2</v>
      </c>
      <c r="CU27" s="72">
        <v>2</v>
      </c>
      <c r="CV27" s="72">
        <f t="shared" ref="CV27:CV29" si="51">COUNTIF(CP27:CU27,"&gt;0")</f>
        <v>6</v>
      </c>
      <c r="CW27" s="72">
        <f t="shared" ref="CW27:CW29" si="52">SUM(CP27:CU27)/CV27*DP27</f>
        <v>2</v>
      </c>
      <c r="CX27" s="72" t="s">
        <v>465</v>
      </c>
      <c r="CY27" s="72" t="s">
        <v>444</v>
      </c>
      <c r="CZ27" s="72" t="s">
        <v>466</v>
      </c>
      <c r="DA27" s="72" t="s">
        <v>467</v>
      </c>
      <c r="DB27" s="72" t="s">
        <v>321</v>
      </c>
      <c r="DC27" s="72" t="s">
        <v>213</v>
      </c>
      <c r="DD27" s="72" t="s">
        <v>213</v>
      </c>
      <c r="DE27" s="72">
        <f t="shared" ref="DE27:DE29" si="53">SUM(AR27:BD27)</f>
        <v>7</v>
      </c>
      <c r="DF27" s="72">
        <f t="shared" ref="DF27:DF29" si="54">SUM(BG27:BK27)</f>
        <v>7</v>
      </c>
      <c r="DG27" s="72">
        <f t="shared" ref="DG27:DG29" si="55">SUM(CP27:CU27)</f>
        <v>12</v>
      </c>
      <c r="DH27" s="72">
        <f t="shared" ref="DH27:DH29" si="56">SUM(DE27:DG27)</f>
        <v>26</v>
      </c>
      <c r="DI27" s="72">
        <f t="shared" ref="DI27:DI29" si="57">BE27+BL27</f>
        <v>10</v>
      </c>
      <c r="DJ27" s="72">
        <f t="shared" ref="DJ27:DJ29" si="58">(BE27+BL27+CV27)*2</f>
        <v>32</v>
      </c>
      <c r="DK27" s="65">
        <f t="shared" ref="DK27:DK29" si="59">DH27/DJ27</f>
        <v>0.8125</v>
      </c>
      <c r="DL27" s="66">
        <f t="shared" ref="DL27:DL29" si="60">AR27+BG27+BH27</f>
        <v>4</v>
      </c>
      <c r="DM27" s="72">
        <v>3</v>
      </c>
      <c r="DN27" s="72">
        <v>2027</v>
      </c>
      <c r="DO27" s="72">
        <v>1</v>
      </c>
      <c r="DP27" s="72">
        <v>1</v>
      </c>
      <c r="DQ27" s="72" t="s">
        <v>223</v>
      </c>
      <c r="DR27" s="72" t="s">
        <v>468</v>
      </c>
      <c r="DS27" s="72" t="s">
        <v>469</v>
      </c>
      <c r="DT27" s="72">
        <f t="shared" si="21"/>
        <v>4</v>
      </c>
      <c r="DU27" s="72">
        <f t="shared" si="45"/>
        <v>4</v>
      </c>
      <c r="DV27" s="72">
        <f>IF(DL27&gt;=5,3,((IF(AND(DL27&gt;=2,DL27&lt;5),2,1))))</f>
        <v>2</v>
      </c>
      <c r="DW27" s="72">
        <f t="shared" si="28"/>
        <v>9</v>
      </c>
      <c r="DX27" s="72">
        <v>3</v>
      </c>
      <c r="DY27" s="72">
        <v>2</v>
      </c>
      <c r="DZ27" s="72">
        <v>3</v>
      </c>
      <c r="EA27" s="41" t="s">
        <v>456</v>
      </c>
    </row>
    <row r="28" spans="1:131" s="42" customFormat="1" ht="409.6" customHeight="1" x14ac:dyDescent="0.3">
      <c r="A28" s="72">
        <v>21</v>
      </c>
      <c r="B28" s="78" t="s">
        <v>433</v>
      </c>
      <c r="C28" s="79" t="s">
        <v>470</v>
      </c>
      <c r="D28" s="78" t="s">
        <v>458</v>
      </c>
      <c r="E28" s="73" t="s">
        <v>471</v>
      </c>
      <c r="F28" s="72" t="s">
        <v>472</v>
      </c>
      <c r="G28" s="72" t="s">
        <v>473</v>
      </c>
      <c r="H28" s="72" t="s">
        <v>474</v>
      </c>
      <c r="I28" s="72" t="s">
        <v>209</v>
      </c>
      <c r="J28" s="72" t="s">
        <v>439</v>
      </c>
      <c r="K28" s="72" t="s">
        <v>463</v>
      </c>
      <c r="L28" s="72" t="s">
        <v>464</v>
      </c>
      <c r="M28" s="72" t="s">
        <v>213</v>
      </c>
      <c r="N28" s="72" t="s">
        <v>213</v>
      </c>
      <c r="O28" s="72" t="s">
        <v>213</v>
      </c>
      <c r="P28" s="72" t="s">
        <v>213</v>
      </c>
      <c r="Q28" s="72" t="s">
        <v>213</v>
      </c>
      <c r="R28" s="72" t="s">
        <v>214</v>
      </c>
      <c r="S28" s="72" t="s">
        <v>213</v>
      </c>
      <c r="T28" s="72" t="s">
        <v>213</v>
      </c>
      <c r="U28" s="72" t="s">
        <v>213</v>
      </c>
      <c r="V28" s="72" t="s">
        <v>213</v>
      </c>
      <c r="W28" s="72" t="s">
        <v>213</v>
      </c>
      <c r="X28" s="72" t="s">
        <v>213</v>
      </c>
      <c r="Y28" s="72" t="s">
        <v>213</v>
      </c>
      <c r="Z28" s="72" t="s">
        <v>213</v>
      </c>
      <c r="AA28" s="72" t="s">
        <v>213</v>
      </c>
      <c r="AB28" s="72" t="s">
        <v>213</v>
      </c>
      <c r="AC28" s="72" t="s">
        <v>213</v>
      </c>
      <c r="AD28" s="72" t="s">
        <v>214</v>
      </c>
      <c r="AE28" s="72" t="s">
        <v>214</v>
      </c>
      <c r="AF28" s="72" t="s">
        <v>213</v>
      </c>
      <c r="AG28" s="72" t="s">
        <v>213</v>
      </c>
      <c r="AH28" s="72" t="s">
        <v>213</v>
      </c>
      <c r="AI28" s="72" t="s">
        <v>213</v>
      </c>
      <c r="AJ28" s="72" t="s">
        <v>213</v>
      </c>
      <c r="AK28" s="72" t="s">
        <v>213</v>
      </c>
      <c r="AL28" s="72" t="s">
        <v>213</v>
      </c>
      <c r="AM28" s="72" t="s">
        <v>213</v>
      </c>
      <c r="AN28" s="72" t="s">
        <v>213</v>
      </c>
      <c r="AO28" s="72" t="s">
        <v>213</v>
      </c>
      <c r="AP28" s="72" t="s">
        <v>213</v>
      </c>
      <c r="AQ28" s="72" t="s">
        <v>213</v>
      </c>
      <c r="AR28" s="72">
        <v>2</v>
      </c>
      <c r="AS28" s="72">
        <v>1</v>
      </c>
      <c r="AT28" s="72">
        <v>0</v>
      </c>
      <c r="AU28" s="72">
        <v>0</v>
      </c>
      <c r="AV28" s="72">
        <v>0</v>
      </c>
      <c r="AW28" s="72">
        <v>0</v>
      </c>
      <c r="AX28" s="72">
        <v>1</v>
      </c>
      <c r="AY28" s="72">
        <v>1</v>
      </c>
      <c r="AZ28" s="72">
        <v>1</v>
      </c>
      <c r="BA28" s="72">
        <v>1</v>
      </c>
      <c r="BB28" s="72">
        <v>1</v>
      </c>
      <c r="BC28" s="72">
        <v>0</v>
      </c>
      <c r="BD28" s="72">
        <v>1</v>
      </c>
      <c r="BE28" s="72">
        <f t="shared" si="46"/>
        <v>8</v>
      </c>
      <c r="BF28" s="43">
        <f t="shared" si="47"/>
        <v>1.125</v>
      </c>
      <c r="BG28" s="72">
        <v>1</v>
      </c>
      <c r="BH28" s="72">
        <v>0</v>
      </c>
      <c r="BI28" s="72">
        <v>0</v>
      </c>
      <c r="BJ28" s="72">
        <v>-1</v>
      </c>
      <c r="BK28" s="72">
        <v>1</v>
      </c>
      <c r="BL28" s="72">
        <f t="shared" si="48"/>
        <v>2</v>
      </c>
      <c r="BM28" s="43">
        <f t="shared" si="49"/>
        <v>0.5</v>
      </c>
      <c r="BN28" s="72">
        <v>0</v>
      </c>
      <c r="BO28" s="72">
        <v>0</v>
      </c>
      <c r="BP28" s="72">
        <v>0</v>
      </c>
      <c r="BQ28" s="72">
        <v>0</v>
      </c>
      <c r="BR28" s="72">
        <v>0</v>
      </c>
      <c r="BS28" s="72">
        <v>0</v>
      </c>
      <c r="BT28" s="72">
        <v>0</v>
      </c>
      <c r="BU28" s="72">
        <v>1</v>
      </c>
      <c r="BV28" s="72">
        <v>0</v>
      </c>
      <c r="BW28" s="72">
        <v>0</v>
      </c>
      <c r="BX28" s="72">
        <v>0</v>
      </c>
      <c r="BY28" s="72">
        <v>1</v>
      </c>
      <c r="BZ28" s="72">
        <v>1</v>
      </c>
      <c r="CA28" s="72">
        <v>0</v>
      </c>
      <c r="CB28" s="72">
        <v>1</v>
      </c>
      <c r="CC28" s="72">
        <v>0</v>
      </c>
      <c r="CD28" s="72">
        <v>0</v>
      </c>
      <c r="CE28" s="72">
        <v>1</v>
      </c>
      <c r="CF28" s="72">
        <v>1</v>
      </c>
      <c r="CG28" s="72">
        <v>1</v>
      </c>
      <c r="CH28" s="72">
        <v>1</v>
      </c>
      <c r="CI28" s="72">
        <v>1</v>
      </c>
      <c r="CJ28" s="72">
        <v>1</v>
      </c>
      <c r="CK28" s="72">
        <v>1</v>
      </c>
      <c r="CL28" s="72">
        <v>1</v>
      </c>
      <c r="CM28" s="72">
        <v>1</v>
      </c>
      <c r="CN28" s="72">
        <v>1</v>
      </c>
      <c r="CO28" s="72">
        <f t="shared" si="50"/>
        <v>10</v>
      </c>
      <c r="CP28" s="72">
        <v>2</v>
      </c>
      <c r="CQ28" s="72">
        <v>2</v>
      </c>
      <c r="CR28" s="72">
        <v>2</v>
      </c>
      <c r="CS28" s="72">
        <v>2</v>
      </c>
      <c r="CT28" s="72">
        <v>2</v>
      </c>
      <c r="CU28" s="72">
        <v>2</v>
      </c>
      <c r="CV28" s="72">
        <f t="shared" si="51"/>
        <v>6</v>
      </c>
      <c r="CW28" s="43">
        <f t="shared" si="52"/>
        <v>2</v>
      </c>
      <c r="CX28" s="72" t="s">
        <v>465</v>
      </c>
      <c r="CY28" s="72" t="s">
        <v>444</v>
      </c>
      <c r="CZ28" s="72" t="s">
        <v>475</v>
      </c>
      <c r="DA28" s="72" t="s">
        <v>467</v>
      </c>
      <c r="DB28" s="72" t="s">
        <v>321</v>
      </c>
      <c r="DC28" s="72" t="s">
        <v>213</v>
      </c>
      <c r="DD28" s="72" t="s">
        <v>213</v>
      </c>
      <c r="DE28" s="72">
        <f t="shared" si="53"/>
        <v>9</v>
      </c>
      <c r="DF28" s="72">
        <f t="shared" si="54"/>
        <v>1</v>
      </c>
      <c r="DG28" s="72">
        <f t="shared" si="55"/>
        <v>12</v>
      </c>
      <c r="DH28" s="72">
        <f t="shared" si="56"/>
        <v>22</v>
      </c>
      <c r="DI28" s="72">
        <f t="shared" si="57"/>
        <v>10</v>
      </c>
      <c r="DJ28" s="72">
        <f t="shared" si="58"/>
        <v>32</v>
      </c>
      <c r="DK28" s="65">
        <f t="shared" si="59"/>
        <v>0.6875</v>
      </c>
      <c r="DL28" s="66">
        <f t="shared" si="60"/>
        <v>3</v>
      </c>
      <c r="DM28" s="72">
        <v>3</v>
      </c>
      <c r="DN28" s="72">
        <v>2027</v>
      </c>
      <c r="DO28" s="72">
        <v>0</v>
      </c>
      <c r="DP28" s="72">
        <v>1</v>
      </c>
      <c r="DQ28" s="72" t="s">
        <v>223</v>
      </c>
      <c r="DR28" s="72" t="s">
        <v>468</v>
      </c>
      <c r="DS28" s="72" t="s">
        <v>267</v>
      </c>
      <c r="DT28" s="72">
        <f t="shared" si="21"/>
        <v>3</v>
      </c>
      <c r="DU28" s="72">
        <f t="shared" si="45"/>
        <v>4</v>
      </c>
      <c r="DV28" s="72">
        <f>IF(DL28&gt;=5,3,((IF(AND(DL28&gt;=2,DL28&lt;5),2,1))))</f>
        <v>2</v>
      </c>
      <c r="DW28" s="72">
        <f t="shared" si="28"/>
        <v>8</v>
      </c>
      <c r="DX28" s="72">
        <v>3</v>
      </c>
      <c r="DY28" s="72">
        <f>BE28+BL28</f>
        <v>10</v>
      </c>
      <c r="DZ28" s="72">
        <v>3</v>
      </c>
      <c r="EA28" s="41" t="s">
        <v>456</v>
      </c>
    </row>
    <row r="29" spans="1:131" s="42" customFormat="1" ht="409.6" customHeight="1" x14ac:dyDescent="0.3">
      <c r="A29" s="72">
        <v>22</v>
      </c>
      <c r="B29" s="78" t="s">
        <v>433</v>
      </c>
      <c r="C29" s="79" t="s">
        <v>470</v>
      </c>
      <c r="D29" s="78" t="s">
        <v>458</v>
      </c>
      <c r="E29" s="73" t="s">
        <v>476</v>
      </c>
      <c r="F29" s="72" t="s">
        <v>477</v>
      </c>
      <c r="G29" s="72" t="s">
        <v>478</v>
      </c>
      <c r="H29" s="72" t="s">
        <v>479</v>
      </c>
      <c r="I29" s="72" t="s">
        <v>209</v>
      </c>
      <c r="J29" s="72" t="s">
        <v>439</v>
      </c>
      <c r="K29" s="72" t="s">
        <v>463</v>
      </c>
      <c r="L29" s="72" t="s">
        <v>464</v>
      </c>
      <c r="M29" s="72" t="s">
        <v>213</v>
      </c>
      <c r="N29" s="72" t="s">
        <v>213</v>
      </c>
      <c r="O29" s="72" t="s">
        <v>213</v>
      </c>
      <c r="P29" s="72" t="s">
        <v>213</v>
      </c>
      <c r="Q29" s="72" t="s">
        <v>213</v>
      </c>
      <c r="R29" s="72" t="s">
        <v>213</v>
      </c>
      <c r="S29" s="72" t="s">
        <v>213</v>
      </c>
      <c r="T29" s="72" t="s">
        <v>213</v>
      </c>
      <c r="U29" s="72" t="s">
        <v>213</v>
      </c>
      <c r="V29" s="72" t="s">
        <v>213</v>
      </c>
      <c r="W29" s="72" t="s">
        <v>213</v>
      </c>
      <c r="X29" s="72" t="s">
        <v>213</v>
      </c>
      <c r="Y29" s="72" t="s">
        <v>213</v>
      </c>
      <c r="Z29" s="72" t="s">
        <v>213</v>
      </c>
      <c r="AA29" s="72" t="s">
        <v>213</v>
      </c>
      <c r="AB29" s="72" t="s">
        <v>213</v>
      </c>
      <c r="AC29" s="72" t="s">
        <v>214</v>
      </c>
      <c r="AD29" s="72" t="s">
        <v>214</v>
      </c>
      <c r="AE29" s="72" t="s">
        <v>214</v>
      </c>
      <c r="AF29" s="72" t="s">
        <v>213</v>
      </c>
      <c r="AG29" s="72" t="s">
        <v>213</v>
      </c>
      <c r="AH29" s="72" t="s">
        <v>213</v>
      </c>
      <c r="AI29" s="72" t="s">
        <v>213</v>
      </c>
      <c r="AJ29" s="72" t="s">
        <v>213</v>
      </c>
      <c r="AK29" s="72" t="s">
        <v>213</v>
      </c>
      <c r="AL29" s="72" t="s">
        <v>213</v>
      </c>
      <c r="AM29" s="72" t="s">
        <v>213</v>
      </c>
      <c r="AN29" s="72" t="s">
        <v>213</v>
      </c>
      <c r="AO29" s="72" t="s">
        <v>213</v>
      </c>
      <c r="AP29" s="72" t="s">
        <v>213</v>
      </c>
      <c r="AQ29" s="72" t="s">
        <v>213</v>
      </c>
      <c r="AR29" s="72">
        <v>1</v>
      </c>
      <c r="AS29" s="72">
        <v>0</v>
      </c>
      <c r="AT29" s="72">
        <v>1</v>
      </c>
      <c r="AU29" s="72">
        <v>0</v>
      </c>
      <c r="AV29" s="72">
        <v>0</v>
      </c>
      <c r="AW29" s="72">
        <v>0</v>
      </c>
      <c r="AX29" s="72">
        <v>1</v>
      </c>
      <c r="AY29" s="72">
        <v>1</v>
      </c>
      <c r="AZ29" s="72">
        <v>1</v>
      </c>
      <c r="BA29" s="72">
        <v>1</v>
      </c>
      <c r="BB29" s="72">
        <v>1</v>
      </c>
      <c r="BC29" s="72">
        <v>0</v>
      </c>
      <c r="BD29" s="72">
        <v>1</v>
      </c>
      <c r="BE29" s="72">
        <f t="shared" si="46"/>
        <v>8</v>
      </c>
      <c r="BF29" s="43">
        <f t="shared" si="47"/>
        <v>1</v>
      </c>
      <c r="BG29" s="72">
        <v>2</v>
      </c>
      <c r="BH29" s="72">
        <v>2</v>
      </c>
      <c r="BI29" s="72">
        <v>0</v>
      </c>
      <c r="BJ29" s="72">
        <v>0</v>
      </c>
      <c r="BK29" s="72">
        <v>1</v>
      </c>
      <c r="BL29" s="72">
        <f t="shared" si="48"/>
        <v>3</v>
      </c>
      <c r="BM29" s="43">
        <f t="shared" si="49"/>
        <v>1.6666666666666667</v>
      </c>
      <c r="BN29" s="72">
        <v>1</v>
      </c>
      <c r="BO29" s="72">
        <v>1</v>
      </c>
      <c r="BP29" s="72">
        <v>1</v>
      </c>
      <c r="BQ29" s="72">
        <v>1</v>
      </c>
      <c r="BR29" s="72">
        <v>1</v>
      </c>
      <c r="BS29" s="72">
        <v>1</v>
      </c>
      <c r="BT29" s="72">
        <v>1</v>
      </c>
      <c r="BU29" s="72">
        <v>0</v>
      </c>
      <c r="BV29" s="72">
        <v>0</v>
      </c>
      <c r="BW29" s="72">
        <v>1</v>
      </c>
      <c r="BX29" s="72">
        <v>0</v>
      </c>
      <c r="BY29" s="72">
        <v>0</v>
      </c>
      <c r="BZ29" s="72">
        <v>0</v>
      </c>
      <c r="CA29" s="72">
        <v>0</v>
      </c>
      <c r="CB29" s="72">
        <v>1</v>
      </c>
      <c r="CC29" s="72">
        <v>0</v>
      </c>
      <c r="CD29" s="72">
        <v>0</v>
      </c>
      <c r="CE29" s="72">
        <v>1</v>
      </c>
      <c r="CF29" s="72">
        <v>1</v>
      </c>
      <c r="CG29" s="72">
        <v>1</v>
      </c>
      <c r="CH29" s="72">
        <v>1</v>
      </c>
      <c r="CI29" s="72">
        <v>1</v>
      </c>
      <c r="CJ29" s="72">
        <v>1</v>
      </c>
      <c r="CK29" s="72">
        <v>1</v>
      </c>
      <c r="CL29" s="72">
        <v>1</v>
      </c>
      <c r="CM29" s="72">
        <v>0</v>
      </c>
      <c r="CN29" s="72">
        <v>1</v>
      </c>
      <c r="CO29" s="72">
        <f t="shared" si="50"/>
        <v>9</v>
      </c>
      <c r="CP29" s="72">
        <v>2</v>
      </c>
      <c r="CQ29" s="72">
        <v>2</v>
      </c>
      <c r="CR29" s="72">
        <v>2</v>
      </c>
      <c r="CS29" s="72">
        <v>2</v>
      </c>
      <c r="CT29" s="72">
        <v>2</v>
      </c>
      <c r="CU29" s="72">
        <v>2</v>
      </c>
      <c r="CV29" s="72">
        <f t="shared" si="51"/>
        <v>6</v>
      </c>
      <c r="CW29" s="43">
        <f t="shared" si="52"/>
        <v>2</v>
      </c>
      <c r="CX29" s="72" t="s">
        <v>465</v>
      </c>
      <c r="CY29" s="72" t="s">
        <v>444</v>
      </c>
      <c r="CZ29" s="72" t="s">
        <v>466</v>
      </c>
      <c r="DA29" s="72" t="s">
        <v>467</v>
      </c>
      <c r="DB29" s="72" t="s">
        <v>321</v>
      </c>
      <c r="DC29" s="72" t="s">
        <v>213</v>
      </c>
      <c r="DD29" s="72" t="s">
        <v>213</v>
      </c>
      <c r="DE29" s="72">
        <f t="shared" si="53"/>
        <v>8</v>
      </c>
      <c r="DF29" s="72">
        <f t="shared" si="54"/>
        <v>5</v>
      </c>
      <c r="DG29" s="72">
        <f t="shared" si="55"/>
        <v>12</v>
      </c>
      <c r="DH29" s="72">
        <f t="shared" si="56"/>
        <v>25</v>
      </c>
      <c r="DI29" s="72">
        <f t="shared" si="57"/>
        <v>11</v>
      </c>
      <c r="DJ29" s="72">
        <f t="shared" si="58"/>
        <v>34</v>
      </c>
      <c r="DK29" s="65">
        <f t="shared" si="59"/>
        <v>0.73529411764705888</v>
      </c>
      <c r="DL29" s="66">
        <f t="shared" si="60"/>
        <v>5</v>
      </c>
      <c r="DM29" s="72">
        <v>3</v>
      </c>
      <c r="DN29" s="72">
        <v>2027</v>
      </c>
      <c r="DO29" s="72">
        <v>1</v>
      </c>
      <c r="DP29" s="72">
        <v>1</v>
      </c>
      <c r="DQ29" s="72" t="s">
        <v>223</v>
      </c>
      <c r="DR29" s="72" t="s">
        <v>468</v>
      </c>
      <c r="DS29" s="72" t="s">
        <v>469</v>
      </c>
      <c r="DT29" s="72">
        <f t="shared" si="21"/>
        <v>3</v>
      </c>
      <c r="DU29" s="72">
        <f t="shared" si="45"/>
        <v>4</v>
      </c>
      <c r="DV29" s="72">
        <f>IF(DL29&gt;=5,3,((IF(AND(DL29&gt;=2,DL29&lt;5),2,1))))</f>
        <v>3</v>
      </c>
      <c r="DW29" s="72">
        <f t="shared" si="28"/>
        <v>8.5</v>
      </c>
      <c r="DX29" s="72">
        <v>3</v>
      </c>
      <c r="DY29" s="72">
        <f>BE29+BL29</f>
        <v>11</v>
      </c>
      <c r="DZ29" s="72">
        <v>3</v>
      </c>
      <c r="EA29" s="41" t="s">
        <v>456</v>
      </c>
    </row>
    <row r="30" spans="1:131" s="42" customFormat="1" ht="331.2" x14ac:dyDescent="0.3">
      <c r="A30" s="72">
        <v>23</v>
      </c>
      <c r="B30" s="72" t="s">
        <v>291</v>
      </c>
      <c r="C30" s="73" t="s">
        <v>480</v>
      </c>
      <c r="D30" s="72" t="s">
        <v>481</v>
      </c>
      <c r="E30" s="73" t="s">
        <v>482</v>
      </c>
      <c r="F30" s="72" t="s">
        <v>483</v>
      </c>
      <c r="G30" s="72" t="s">
        <v>484</v>
      </c>
      <c r="H30" s="72" t="s">
        <v>485</v>
      </c>
      <c r="I30" s="72" t="s">
        <v>255</v>
      </c>
      <c r="J30" s="72" t="s">
        <v>486</v>
      </c>
      <c r="K30" s="72" t="s">
        <v>487</v>
      </c>
      <c r="L30" s="72" t="s">
        <v>488</v>
      </c>
      <c r="M30" s="72" t="s">
        <v>213</v>
      </c>
      <c r="N30" s="72" t="s">
        <v>214</v>
      </c>
      <c r="O30" s="72" t="s">
        <v>214</v>
      </c>
      <c r="P30" s="72" t="s">
        <v>213</v>
      </c>
      <c r="Q30" s="72" t="s">
        <v>213</v>
      </c>
      <c r="R30" s="72" t="s">
        <v>213</v>
      </c>
      <c r="S30" s="72" t="s">
        <v>213</v>
      </c>
      <c r="T30" s="72" t="s">
        <v>213</v>
      </c>
      <c r="U30" s="72" t="s">
        <v>213</v>
      </c>
      <c r="V30" s="72" t="s">
        <v>213</v>
      </c>
      <c r="W30" s="72" t="s">
        <v>213</v>
      </c>
      <c r="X30" s="72" t="s">
        <v>213</v>
      </c>
      <c r="Y30" s="72" t="s">
        <v>213</v>
      </c>
      <c r="Z30" s="72" t="s">
        <v>213</v>
      </c>
      <c r="AA30" s="72" t="s">
        <v>213</v>
      </c>
      <c r="AB30" s="72" t="s">
        <v>213</v>
      </c>
      <c r="AC30" s="72" t="s">
        <v>213</v>
      </c>
      <c r="AD30" s="72" t="s">
        <v>213</v>
      </c>
      <c r="AE30" s="72" t="s">
        <v>213</v>
      </c>
      <c r="AF30" s="72" t="s">
        <v>213</v>
      </c>
      <c r="AG30" s="72" t="s">
        <v>67</v>
      </c>
      <c r="AH30" s="72" t="s">
        <v>213</v>
      </c>
      <c r="AI30" s="72" t="s">
        <v>213</v>
      </c>
      <c r="AJ30" s="72" t="s">
        <v>213</v>
      </c>
      <c r="AK30" s="72" t="s">
        <v>70</v>
      </c>
      <c r="AL30" s="72" t="s">
        <v>213</v>
      </c>
      <c r="AM30" s="72" t="s">
        <v>213</v>
      </c>
      <c r="AN30" s="72" t="s">
        <v>213</v>
      </c>
      <c r="AO30" s="72" t="s">
        <v>213</v>
      </c>
      <c r="AP30" s="72" t="s">
        <v>213</v>
      </c>
      <c r="AQ30" s="72" t="s">
        <v>213</v>
      </c>
      <c r="AR30" s="72">
        <v>0</v>
      </c>
      <c r="AS30" s="72">
        <v>0</v>
      </c>
      <c r="AT30" s="72">
        <v>0</v>
      </c>
      <c r="AU30" s="72">
        <v>0</v>
      </c>
      <c r="AV30" s="72">
        <v>0</v>
      </c>
      <c r="AW30" s="72">
        <v>0</v>
      </c>
      <c r="AX30" s="72">
        <v>1</v>
      </c>
      <c r="AY30" s="72">
        <v>0</v>
      </c>
      <c r="AZ30" s="72">
        <v>0</v>
      </c>
      <c r="BA30" s="72">
        <v>0</v>
      </c>
      <c r="BB30" s="72">
        <v>1</v>
      </c>
      <c r="BC30" s="72">
        <v>0</v>
      </c>
      <c r="BD30" s="72">
        <v>0</v>
      </c>
      <c r="BE30" s="72">
        <v>2</v>
      </c>
      <c r="BF30" s="72">
        <v>1</v>
      </c>
      <c r="BG30" s="72">
        <v>1</v>
      </c>
      <c r="BH30" s="72">
        <v>0</v>
      </c>
      <c r="BI30" s="72">
        <v>0</v>
      </c>
      <c r="BJ30" s="72">
        <v>0</v>
      </c>
      <c r="BK30" s="72">
        <v>1</v>
      </c>
      <c r="BL30" s="72">
        <v>2</v>
      </c>
      <c r="BM30" s="72">
        <v>1</v>
      </c>
      <c r="BN30" s="72">
        <v>0</v>
      </c>
      <c r="BO30" s="72">
        <v>0</v>
      </c>
      <c r="BP30" s="72">
        <v>0</v>
      </c>
      <c r="BQ30" s="72">
        <v>0</v>
      </c>
      <c r="BR30" s="72">
        <v>0</v>
      </c>
      <c r="BS30" s="72">
        <v>0</v>
      </c>
      <c r="BT30" s="72">
        <v>0</v>
      </c>
      <c r="BU30" s="72">
        <v>0</v>
      </c>
      <c r="BV30" s="72">
        <v>0</v>
      </c>
      <c r="BW30" s="72">
        <v>0</v>
      </c>
      <c r="BX30" s="72">
        <v>0</v>
      </c>
      <c r="BY30" s="72">
        <v>0</v>
      </c>
      <c r="BZ30" s="72">
        <v>0</v>
      </c>
      <c r="CA30" s="72">
        <v>0</v>
      </c>
      <c r="CB30" s="72">
        <v>0</v>
      </c>
      <c r="CC30" s="72">
        <v>0</v>
      </c>
      <c r="CD30" s="72">
        <v>0</v>
      </c>
      <c r="CE30" s="72">
        <v>1</v>
      </c>
      <c r="CF30" s="72">
        <v>1</v>
      </c>
      <c r="CG30" s="72">
        <v>1</v>
      </c>
      <c r="CH30" s="72">
        <v>1</v>
      </c>
      <c r="CI30" s="72">
        <v>1</v>
      </c>
      <c r="CJ30" s="72">
        <v>0</v>
      </c>
      <c r="CK30" s="72">
        <v>1</v>
      </c>
      <c r="CL30" s="72">
        <v>0</v>
      </c>
      <c r="CM30" s="72">
        <v>1</v>
      </c>
      <c r="CN30" s="72">
        <v>0</v>
      </c>
      <c r="CO30" s="72">
        <v>7</v>
      </c>
      <c r="CP30" s="72">
        <v>1</v>
      </c>
      <c r="CQ30" s="72">
        <v>1</v>
      </c>
      <c r="CR30" s="72">
        <v>1</v>
      </c>
      <c r="CS30" s="72">
        <v>1</v>
      </c>
      <c r="CT30" s="72">
        <v>1</v>
      </c>
      <c r="CU30" s="72">
        <v>1</v>
      </c>
      <c r="CV30" s="72">
        <v>6</v>
      </c>
      <c r="CW30" s="72">
        <v>0.5</v>
      </c>
      <c r="CX30" s="72" t="s">
        <v>489</v>
      </c>
      <c r="CY30" s="72" t="s">
        <v>217</v>
      </c>
      <c r="CZ30" s="72" t="s">
        <v>218</v>
      </c>
      <c r="DA30" s="72" t="s">
        <v>490</v>
      </c>
      <c r="DB30" s="72" t="s">
        <v>287</v>
      </c>
      <c r="DC30" s="72" t="s">
        <v>491</v>
      </c>
      <c r="DD30" s="72" t="s">
        <v>213</v>
      </c>
      <c r="DE30" s="72">
        <v>2</v>
      </c>
      <c r="DF30" s="72">
        <v>2</v>
      </c>
      <c r="DG30" s="72">
        <v>6</v>
      </c>
      <c r="DH30" s="72">
        <v>10</v>
      </c>
      <c r="DI30" s="72">
        <v>4</v>
      </c>
      <c r="DJ30" s="72">
        <v>20</v>
      </c>
      <c r="DK30" s="72">
        <v>0.5</v>
      </c>
      <c r="DL30" s="72">
        <v>1</v>
      </c>
      <c r="DM30" s="72">
        <v>3</v>
      </c>
      <c r="DN30" s="72" t="s">
        <v>222</v>
      </c>
      <c r="DO30" s="72">
        <v>0</v>
      </c>
      <c r="DP30" s="72">
        <v>0.5</v>
      </c>
      <c r="DQ30" s="72" t="s">
        <v>71</v>
      </c>
      <c r="DR30" s="72" t="s">
        <v>492</v>
      </c>
      <c r="DS30" s="72" t="s">
        <v>290</v>
      </c>
      <c r="DT30" s="72">
        <v>3</v>
      </c>
      <c r="DU30" s="72">
        <v>1</v>
      </c>
      <c r="DV30" s="72">
        <v>1</v>
      </c>
      <c r="DW30" s="72">
        <v>4.5</v>
      </c>
      <c r="DX30" s="72">
        <v>5</v>
      </c>
      <c r="DY30" s="72">
        <v>4</v>
      </c>
      <c r="DZ30" s="72">
        <v>5</v>
      </c>
      <c r="EA30" s="41" t="s">
        <v>226</v>
      </c>
    </row>
    <row r="31" spans="1:131" s="46" customFormat="1" ht="124.2" x14ac:dyDescent="0.3">
      <c r="A31" s="72">
        <v>24</v>
      </c>
      <c r="B31" s="72" t="s">
        <v>493</v>
      </c>
      <c r="C31" s="73" t="s">
        <v>494</v>
      </c>
      <c r="D31" s="72" t="s">
        <v>495</v>
      </c>
      <c r="E31" s="73" t="s">
        <v>496</v>
      </c>
      <c r="F31" s="72" t="s">
        <v>497</v>
      </c>
      <c r="G31" s="72" t="s">
        <v>498</v>
      </c>
      <c r="H31" s="72" t="s">
        <v>499</v>
      </c>
      <c r="I31" s="72" t="s">
        <v>209</v>
      </c>
      <c r="J31" s="72" t="s">
        <v>343</v>
      </c>
      <c r="K31" s="72" t="s">
        <v>247</v>
      </c>
      <c r="L31" s="72" t="s">
        <v>421</v>
      </c>
      <c r="M31" s="72" t="s">
        <v>213</v>
      </c>
      <c r="N31" s="72" t="s">
        <v>213</v>
      </c>
      <c r="O31" s="72" t="s">
        <v>213</v>
      </c>
      <c r="P31" s="72" t="s">
        <v>213</v>
      </c>
      <c r="Q31" s="72" t="s">
        <v>213</v>
      </c>
      <c r="R31" s="72" t="s">
        <v>213</v>
      </c>
      <c r="S31" s="72" t="s">
        <v>213</v>
      </c>
      <c r="T31" s="72" t="s">
        <v>213</v>
      </c>
      <c r="U31" s="72" t="s">
        <v>213</v>
      </c>
      <c r="V31" s="72" t="s">
        <v>214</v>
      </c>
      <c r="W31" s="72" t="s">
        <v>213</v>
      </c>
      <c r="X31" s="72" t="s">
        <v>213</v>
      </c>
      <c r="Y31" s="72" t="s">
        <v>213</v>
      </c>
      <c r="Z31" s="72" t="s">
        <v>213</v>
      </c>
      <c r="AA31" s="72" t="s">
        <v>213</v>
      </c>
      <c r="AB31" s="72" t="s">
        <v>213</v>
      </c>
      <c r="AC31" s="72" t="s">
        <v>213</v>
      </c>
      <c r="AD31" s="72" t="s">
        <v>213</v>
      </c>
      <c r="AE31" s="72" t="s">
        <v>213</v>
      </c>
      <c r="AF31" s="72" t="s">
        <v>213</v>
      </c>
      <c r="AG31" s="72" t="s">
        <v>213</v>
      </c>
      <c r="AH31" s="72" t="s">
        <v>213</v>
      </c>
      <c r="AI31" s="72" t="s">
        <v>213</v>
      </c>
      <c r="AJ31" s="72" t="s">
        <v>213</v>
      </c>
      <c r="AK31" s="72" t="s">
        <v>213</v>
      </c>
      <c r="AL31" s="72" t="s">
        <v>213</v>
      </c>
      <c r="AM31" s="72" t="s">
        <v>213</v>
      </c>
      <c r="AN31" s="72" t="s">
        <v>213</v>
      </c>
      <c r="AO31" s="72" t="s">
        <v>213</v>
      </c>
      <c r="AP31" s="72" t="s">
        <v>213</v>
      </c>
      <c r="AQ31" s="72" t="s">
        <v>213</v>
      </c>
      <c r="AR31" s="72">
        <v>1</v>
      </c>
      <c r="AS31" s="72">
        <v>1</v>
      </c>
      <c r="AT31" s="72">
        <v>1</v>
      </c>
      <c r="AU31" s="72">
        <v>1</v>
      </c>
      <c r="AV31" s="72">
        <v>1</v>
      </c>
      <c r="AW31" s="72">
        <v>1</v>
      </c>
      <c r="AX31" s="72">
        <v>1</v>
      </c>
      <c r="AY31" s="72">
        <v>1</v>
      </c>
      <c r="AZ31" s="72">
        <v>1</v>
      </c>
      <c r="BA31" s="72">
        <v>1</v>
      </c>
      <c r="BB31" s="72">
        <v>1</v>
      </c>
      <c r="BC31" s="72">
        <v>1</v>
      </c>
      <c r="BD31" s="72">
        <v>1</v>
      </c>
      <c r="BE31" s="72">
        <v>13</v>
      </c>
      <c r="BF31" s="43">
        <v>1</v>
      </c>
      <c r="BG31" s="72">
        <v>1</v>
      </c>
      <c r="BH31" s="72">
        <v>1</v>
      </c>
      <c r="BI31" s="72">
        <v>1</v>
      </c>
      <c r="BJ31" s="72">
        <v>1</v>
      </c>
      <c r="BK31" s="72">
        <v>1</v>
      </c>
      <c r="BL31" s="72">
        <v>5</v>
      </c>
      <c r="BM31" s="43">
        <v>1</v>
      </c>
      <c r="BN31" s="72">
        <v>1</v>
      </c>
      <c r="BO31" s="72">
        <v>1</v>
      </c>
      <c r="BP31" s="72">
        <v>1</v>
      </c>
      <c r="BQ31" s="72">
        <v>1</v>
      </c>
      <c r="BR31" s="72">
        <v>1</v>
      </c>
      <c r="BS31" s="72">
        <v>1</v>
      </c>
      <c r="BT31" s="72">
        <v>1</v>
      </c>
      <c r="BU31" s="72">
        <v>1</v>
      </c>
      <c r="BV31" s="72">
        <v>1</v>
      </c>
      <c r="BW31" s="72">
        <v>1</v>
      </c>
      <c r="BX31" s="72">
        <v>1</v>
      </c>
      <c r="BY31" s="72">
        <v>1</v>
      </c>
      <c r="BZ31" s="72">
        <v>1</v>
      </c>
      <c r="CA31" s="72">
        <v>1</v>
      </c>
      <c r="CB31" s="72">
        <v>1</v>
      </c>
      <c r="CC31" s="72">
        <v>1</v>
      </c>
      <c r="CD31" s="72">
        <v>1</v>
      </c>
      <c r="CE31" s="72">
        <v>1</v>
      </c>
      <c r="CF31" s="72">
        <v>1</v>
      </c>
      <c r="CG31" s="72">
        <v>1</v>
      </c>
      <c r="CH31" s="72">
        <v>1</v>
      </c>
      <c r="CI31" s="72">
        <v>1</v>
      </c>
      <c r="CJ31" s="72">
        <v>1</v>
      </c>
      <c r="CK31" s="72">
        <v>1</v>
      </c>
      <c r="CL31" s="72">
        <v>1</v>
      </c>
      <c r="CM31" s="72">
        <v>1</v>
      </c>
      <c r="CN31" s="72">
        <v>1</v>
      </c>
      <c r="CO31" s="72">
        <v>10</v>
      </c>
      <c r="CP31" s="72">
        <v>1</v>
      </c>
      <c r="CQ31" s="72">
        <v>1</v>
      </c>
      <c r="CR31" s="72">
        <v>1</v>
      </c>
      <c r="CS31" s="72">
        <v>1</v>
      </c>
      <c r="CT31" s="72">
        <v>1</v>
      </c>
      <c r="CU31" s="72">
        <v>1</v>
      </c>
      <c r="CV31" s="72">
        <v>6</v>
      </c>
      <c r="CW31" s="43">
        <v>0.5</v>
      </c>
      <c r="CX31" s="72" t="s">
        <v>500</v>
      </c>
      <c r="CY31" s="72" t="s">
        <v>501</v>
      </c>
      <c r="CZ31" s="72" t="s">
        <v>502</v>
      </c>
      <c r="DA31" s="72" t="s">
        <v>503</v>
      </c>
      <c r="DB31" s="72" t="s">
        <v>504</v>
      </c>
      <c r="DC31" s="72" t="s">
        <v>213</v>
      </c>
      <c r="DD31" s="72" t="s">
        <v>213</v>
      </c>
      <c r="DE31" s="72">
        <v>13</v>
      </c>
      <c r="DF31" s="72">
        <v>5</v>
      </c>
      <c r="DG31" s="72">
        <v>6</v>
      </c>
      <c r="DH31" s="72">
        <v>24</v>
      </c>
      <c r="DI31" s="72">
        <v>18</v>
      </c>
      <c r="DJ31" s="72">
        <v>48</v>
      </c>
      <c r="DK31" s="65">
        <v>0.5</v>
      </c>
      <c r="DL31" s="66">
        <v>3</v>
      </c>
      <c r="DM31" s="72">
        <v>2</v>
      </c>
      <c r="DN31" s="72" t="s">
        <v>222</v>
      </c>
      <c r="DO31" s="72">
        <v>1</v>
      </c>
      <c r="DP31" s="72">
        <v>0.5</v>
      </c>
      <c r="DQ31" s="72" t="s">
        <v>71</v>
      </c>
      <c r="DR31" s="72" t="s">
        <v>505</v>
      </c>
      <c r="DS31" s="72" t="s">
        <v>290</v>
      </c>
      <c r="DT31" s="72">
        <v>3</v>
      </c>
      <c r="DU31" s="72">
        <v>1</v>
      </c>
      <c r="DV31" s="72">
        <v>2</v>
      </c>
      <c r="DW31" s="72">
        <v>5</v>
      </c>
      <c r="DX31" s="72">
        <v>5</v>
      </c>
      <c r="DY31" s="72">
        <v>18</v>
      </c>
      <c r="DZ31" s="72">
        <v>5</v>
      </c>
      <c r="EA31" s="41" t="s">
        <v>226</v>
      </c>
    </row>
    <row r="32" spans="1:131" x14ac:dyDescent="0.3">
      <c r="A32" s="14"/>
    </row>
  </sheetData>
  <autoFilter ref="A7:EA31" xr:uid="{41E993E4-B507-4356-93B2-873B0FB9E4E1}"/>
  <mergeCells count="33">
    <mergeCell ref="A4:L5"/>
    <mergeCell ref="EA4:EA6"/>
    <mergeCell ref="DA4:DB5"/>
    <mergeCell ref="DT4:DZ5"/>
    <mergeCell ref="DC4:DD5"/>
    <mergeCell ref="M4:AE5"/>
    <mergeCell ref="AF4:AQ4"/>
    <mergeCell ref="AR4:BK4"/>
    <mergeCell ref="AW5:AY5"/>
    <mergeCell ref="AZ5:BD5"/>
    <mergeCell ref="BE5:BE6"/>
    <mergeCell ref="BF5:BF6"/>
    <mergeCell ref="BG5:BK5"/>
    <mergeCell ref="CX4:CZ5"/>
    <mergeCell ref="AF5:AH5"/>
    <mergeCell ref="AI5:AM5"/>
    <mergeCell ref="DE4:DL5"/>
    <mergeCell ref="DM4:DS5"/>
    <mergeCell ref="BN4:CN4"/>
    <mergeCell ref="CP4:CW4"/>
    <mergeCell ref="CW5:CW6"/>
    <mergeCell ref="AN5:AQ5"/>
    <mergeCell ref="CP5:CU5"/>
    <mergeCell ref="CV5:CV6"/>
    <mergeCell ref="AR5:AT5"/>
    <mergeCell ref="AU5:AV5"/>
    <mergeCell ref="BL5:BL6"/>
    <mergeCell ref="BM5:BM6"/>
    <mergeCell ref="BN5:BS5"/>
    <mergeCell ref="CC5:CD5"/>
    <mergeCell ref="BU5:CA5"/>
    <mergeCell ref="CE5:CJ5"/>
    <mergeCell ref="CK5:CN5"/>
  </mergeCells>
  <phoneticPr fontId="8" type="noConversion"/>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10f259f9-296d-45ec-b40f-2b565e2e2123"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2.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3.xml><?xml version="1.0" encoding="utf-8"?>
<ds:datastoreItem xmlns:ds="http://schemas.openxmlformats.org/officeDocument/2006/customXml" ds:itemID="{4880CBAF-87D3-4AD7-B077-023249A97363}"/>
</file>

<file path=customXml/itemProps4.xml><?xml version="1.0" encoding="utf-8"?>
<ds:datastoreItem xmlns:ds="http://schemas.openxmlformats.org/officeDocument/2006/customXml" ds:itemID="{F41DF7FE-81EB-43AB-B050-9CC36C6E6582}">
  <ds:schemaRef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f613be0-efef-4148-8d6c-4c6445522e2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vt:lpstr>
      <vt:lpstr>'2_Katalog_jcwp_LW'!Obszar_wydruku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Borkowski, Ireneusz</cp:lastModifiedBy>
  <cp:revision/>
  <dcterms:created xsi:type="dcterms:W3CDTF">2021-01-22T18:35:47Z</dcterms:created>
  <dcterms:modified xsi:type="dcterms:W3CDTF">2021-03-31T11:28:43Z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